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omments2.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omments3.xml" ContentType="application/vnd.openxmlformats-officedocument.spreadsheetml.comment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omments4.xml" ContentType="application/vnd.openxmlformats-officedocument.spreadsheetml.comment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0" windowWidth="19095" windowHeight="8415"/>
  </bookViews>
  <sheets>
    <sheet name="Variables" sheetId="1" r:id="rId1"/>
    <sheet name="ajps for TS" sheetId="6" r:id="rId2"/>
    <sheet name="Figure 1 " sheetId="4" r:id="rId3"/>
    <sheet name="approval data" sheetId="2" r:id="rId4"/>
    <sheet name="Figure 2a" sheetId="8" r:id="rId5"/>
    <sheet name="ec and pol time series" sheetId="5" r:id="rId6"/>
    <sheet name="chechnya" sheetId="7" r:id="rId7"/>
    <sheet name="Figure 2B" sheetId="11" r:id="rId8"/>
    <sheet name="Put with Yels econ data" sheetId="9" r:id="rId9"/>
    <sheet name="Medvedev Figure A3" sheetId="19" r:id="rId10"/>
    <sheet name="Medvedev era" sheetId="10" r:id="rId11"/>
    <sheet name="Figure 3" sheetId="13" r:id="rId12"/>
    <sheet name="Using col 6 model to forecast" sheetId="12" r:id="rId13"/>
    <sheet name="Figure A2a" sheetId="16" r:id="rId14"/>
    <sheet name="Figure A2b" sheetId="17" r:id="rId15"/>
    <sheet name="economic indicators obj and sub" sheetId="15" r:id="rId16"/>
  </sheets>
  <definedNames>
    <definedName name="OLE_LINK1" localSheetId="0">Variables!$B$2</definedName>
  </definedNames>
  <calcPr calcId="144525"/>
</workbook>
</file>

<file path=xl/calcChain.xml><?xml version="1.0" encoding="utf-8"?>
<calcChain xmlns="http://schemas.openxmlformats.org/spreadsheetml/2006/main">
  <c r="DL85" i="6" l="1"/>
  <c r="DL84" i="6"/>
  <c r="DL83" i="6"/>
  <c r="DL82" i="6"/>
  <c r="DL81" i="6"/>
  <c r="DL80" i="6"/>
  <c r="DL79" i="6"/>
  <c r="DL78" i="6"/>
  <c r="DL77" i="6"/>
  <c r="DL76" i="6"/>
  <c r="DL75" i="6"/>
  <c r="DL74" i="6"/>
  <c r="DL73" i="6"/>
  <c r="DL72" i="6"/>
  <c r="DL71" i="6"/>
  <c r="DL70" i="6"/>
  <c r="DL69" i="6"/>
  <c r="DL68" i="6"/>
  <c r="DL67" i="6"/>
  <c r="DL66" i="6"/>
  <c r="DL65" i="6"/>
  <c r="DL64" i="6"/>
  <c r="DL63" i="6"/>
  <c r="DL62" i="6"/>
  <c r="DL61" i="6"/>
  <c r="DL60" i="6"/>
  <c r="DL59" i="6"/>
  <c r="DL58" i="6"/>
  <c r="DL57" i="6"/>
  <c r="DL56" i="6"/>
  <c r="DL55" i="6"/>
  <c r="DL54" i="6"/>
  <c r="DL53" i="6"/>
  <c r="DL52" i="6"/>
  <c r="DL51" i="6"/>
  <c r="DL50" i="6"/>
  <c r="DL49" i="6"/>
  <c r="DL48" i="6"/>
  <c r="DL47" i="6"/>
  <c r="DL46" i="6"/>
  <c r="DL45" i="6"/>
  <c r="DL44" i="6"/>
  <c r="DL43" i="6"/>
  <c r="DL42" i="6"/>
  <c r="DL41" i="6"/>
  <c r="DL40" i="6"/>
  <c r="DL39" i="6"/>
  <c r="DL38" i="6"/>
  <c r="DL37" i="6"/>
  <c r="DL36" i="6"/>
  <c r="DL35" i="6"/>
  <c r="DL34" i="6"/>
  <c r="DL33" i="6"/>
  <c r="DL32" i="6"/>
  <c r="DL31" i="6"/>
  <c r="DL30" i="6"/>
  <c r="DL29" i="6"/>
  <c r="DL28" i="6"/>
  <c r="DL27" i="6"/>
  <c r="DL26" i="6"/>
  <c r="DL25" i="6"/>
  <c r="DL24" i="6"/>
  <c r="DL23" i="6"/>
  <c r="DL22" i="6"/>
  <c r="DL21" i="6"/>
  <c r="DL20" i="6"/>
  <c r="DL19" i="6"/>
  <c r="DL18" i="6"/>
  <c r="DL17" i="6"/>
  <c r="DL16" i="6"/>
  <c r="DL15" i="6"/>
  <c r="DL14" i="6"/>
  <c r="DL13" i="6"/>
  <c r="DL12" i="6"/>
  <c r="DL11" i="6"/>
  <c r="DL10" i="6"/>
  <c r="DL9" i="6"/>
  <c r="DL8" i="6"/>
  <c r="DL7" i="6"/>
  <c r="DL6" i="6"/>
  <c r="DL5" i="6"/>
  <c r="DL4" i="6"/>
  <c r="DL3" i="6"/>
  <c r="DL2" i="6"/>
  <c r="AK94" i="10"/>
  <c r="AK93" i="10"/>
  <c r="AK92" i="10"/>
  <c r="AK91" i="10"/>
  <c r="AK90" i="10"/>
  <c r="AK89" i="10"/>
  <c r="AK88" i="10"/>
  <c r="AK87" i="10"/>
  <c r="AK86" i="10"/>
  <c r="AK85" i="10"/>
  <c r="AQ83" i="10"/>
  <c r="AQ81" i="10"/>
  <c r="AQ97" i="10"/>
  <c r="AQ96" i="10"/>
  <c r="AQ95" i="10"/>
  <c r="AQ94" i="10"/>
  <c r="AQ93" i="10"/>
  <c r="AQ92" i="10"/>
  <c r="AQ91" i="10"/>
  <c r="AQ90" i="10"/>
  <c r="AQ89" i="10"/>
  <c r="AQ88" i="10"/>
  <c r="AQ87" i="10"/>
  <c r="AO97" i="10"/>
  <c r="AO96" i="10"/>
  <c r="AO95" i="10"/>
  <c r="AO94" i="10"/>
  <c r="AO93" i="10"/>
  <c r="AO92" i="10"/>
  <c r="AO91" i="10"/>
  <c r="AO90" i="10"/>
  <c r="AO89" i="10"/>
  <c r="AO88" i="10"/>
  <c r="AO87" i="10"/>
  <c r="H48" i="10"/>
  <c r="I48" i="10" s="1"/>
  <c r="H46" i="10"/>
  <c r="I46" i="10" s="1"/>
  <c r="H44" i="10"/>
  <c r="I44" i="10" s="1"/>
  <c r="H38" i="10"/>
  <c r="I38" i="10" s="1"/>
  <c r="H32" i="10"/>
  <c r="H33" i="10" s="1"/>
  <c r="H34" i="10" s="1"/>
  <c r="H35" i="10" s="1"/>
  <c r="H36" i="10" s="1"/>
  <c r="I36" i="10" s="1"/>
  <c r="H29" i="10"/>
  <c r="H30" i="10" s="1"/>
  <c r="I30" i="10" s="1"/>
  <c r="H39" i="10" l="1"/>
  <c r="H40" i="10" s="1"/>
  <c r="I40" i="10"/>
  <c r="H41" i="10"/>
  <c r="H42" i="10" s="1"/>
  <c r="I42" i="10" s="1"/>
  <c r="I32" i="10"/>
  <c r="I34" i="10"/>
  <c r="AD13" i="9" l="1"/>
  <c r="AH85" i="10" l="1"/>
  <c r="AI85" i="10" s="1"/>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F15" i="9"/>
  <c r="E13" i="9"/>
  <c r="Z40" i="12"/>
  <c r="Z41" i="12" s="1"/>
  <c r="Z39" i="12"/>
  <c r="AH86" i="10" l="1"/>
  <c r="P55" i="12"/>
  <c r="P106" i="12"/>
  <c r="P105" i="12"/>
  <c r="P104" i="12"/>
  <c r="P103" i="12"/>
  <c r="P102" i="12"/>
  <c r="P101" i="12"/>
  <c r="P100" i="12"/>
  <c r="P99" i="12"/>
  <c r="P98" i="12"/>
  <c r="P97" i="12"/>
  <c r="P96" i="12"/>
  <c r="P95" i="12"/>
  <c r="P94"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M57" i="12"/>
  <c r="M106" i="12"/>
  <c r="M105" i="12"/>
  <c r="M104" i="12"/>
  <c r="M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Y117" i="5"/>
  <c r="Y116" i="5"/>
  <c r="Y115" i="5"/>
  <c r="Y114" i="5"/>
  <c r="Y113" i="5"/>
  <c r="Y112" i="5"/>
  <c r="Y111" i="5"/>
  <c r="Y110" i="5"/>
  <c r="Y109" i="5"/>
  <c r="Y108" i="5"/>
  <c r="Y107" i="5"/>
  <c r="Y106" i="5"/>
  <c r="Y105" i="5"/>
  <c r="Y104" i="5"/>
  <c r="Y103" i="5"/>
  <c r="Y102" i="5"/>
  <c r="Y101" i="5"/>
  <c r="Y100" i="5"/>
  <c r="Y99" i="5"/>
  <c r="Y98" i="5"/>
  <c r="Y97" i="5"/>
  <c r="Y96" i="5"/>
  <c r="Y95" i="5"/>
  <c r="Y94" i="5"/>
  <c r="Y93" i="5"/>
  <c r="Y92" i="5"/>
  <c r="Y91" i="5"/>
  <c r="Y90" i="5"/>
  <c r="Y89" i="5"/>
  <c r="Y88" i="5"/>
  <c r="Y87" i="5"/>
  <c r="Y86" i="5"/>
  <c r="Y85" i="5"/>
  <c r="Y84" i="5"/>
  <c r="H111" i="2"/>
  <c r="H112" i="2" s="1"/>
  <c r="H113" i="2" s="1"/>
  <c r="F71" i="5"/>
  <c r="F70" i="5"/>
  <c r="F68" i="5"/>
  <c r="F67" i="5"/>
  <c r="E70" i="5"/>
  <c r="E71" i="5" s="1"/>
  <c r="E72" i="5" s="1"/>
  <c r="E66" i="5"/>
  <c r="E67" i="5" s="1"/>
  <c r="E68" i="5" s="1"/>
  <c r="D71" i="5"/>
  <c r="D70" i="5"/>
  <c r="C71" i="5"/>
  <c r="C70" i="5"/>
  <c r="D68" i="5"/>
  <c r="D67" i="5"/>
  <c r="C68" i="5"/>
  <c r="C67" i="5"/>
  <c r="AA84" i="15"/>
  <c r="AA83" i="15"/>
  <c r="AA82" i="15"/>
  <c r="AA81" i="15"/>
  <c r="AA80" i="15"/>
  <c r="AA79" i="15"/>
  <c r="AA78" i="15"/>
  <c r="AA77" i="15"/>
  <c r="AA76" i="15"/>
  <c r="AA75" i="15"/>
  <c r="AA74" i="15"/>
  <c r="AA73" i="15"/>
  <c r="AA72" i="15"/>
  <c r="AA71" i="15"/>
  <c r="AA70" i="15"/>
  <c r="AA69" i="15"/>
  <c r="AA68" i="15"/>
  <c r="AA67" i="15"/>
  <c r="AA66" i="15"/>
  <c r="AA65" i="15"/>
  <c r="AA64" i="15"/>
  <c r="AA63" i="15"/>
  <c r="AA62" i="15"/>
  <c r="AA61" i="15"/>
  <c r="AA60" i="15"/>
  <c r="AA59" i="15"/>
  <c r="AA58" i="15"/>
  <c r="AA57" i="15"/>
  <c r="AA56" i="15"/>
  <c r="AA55" i="15"/>
  <c r="AA54" i="15"/>
  <c r="AA53" i="15"/>
  <c r="AA52" i="15"/>
  <c r="AA51" i="15"/>
  <c r="AA50" i="15"/>
  <c r="AA49" i="15"/>
  <c r="AA48" i="15"/>
  <c r="AA47" i="15"/>
  <c r="AA46" i="15"/>
  <c r="AA45" i="15"/>
  <c r="AA44" i="15"/>
  <c r="AA43" i="15"/>
  <c r="AA42" i="15"/>
  <c r="AA41" i="15"/>
  <c r="AA40" i="15"/>
  <c r="AA39" i="15"/>
  <c r="AA38" i="15"/>
  <c r="AA37" i="15"/>
  <c r="AA36" i="15"/>
  <c r="AA35" i="15"/>
  <c r="AA34" i="15"/>
  <c r="AA33" i="15"/>
  <c r="AA32" i="15"/>
  <c r="AA31" i="15"/>
  <c r="AA30" i="15"/>
  <c r="AA29" i="15"/>
  <c r="AA28" i="15"/>
  <c r="AA27" i="15"/>
  <c r="AA26" i="15"/>
  <c r="AA25" i="15"/>
  <c r="AA24" i="15"/>
  <c r="AA23" i="15"/>
  <c r="AA22" i="15"/>
  <c r="AA21" i="15"/>
  <c r="AA20" i="15"/>
  <c r="AA19" i="15"/>
  <c r="AA18" i="15"/>
  <c r="AA17" i="15"/>
  <c r="AA16" i="15"/>
  <c r="AA15" i="15"/>
  <c r="AA14" i="15"/>
  <c r="AA13" i="15"/>
  <c r="AA12" i="15"/>
  <c r="AA11" i="15"/>
  <c r="AA10" i="15"/>
  <c r="AA9" i="15"/>
  <c r="AA8" i="15"/>
  <c r="AA7" i="15"/>
  <c r="AA6" i="15"/>
  <c r="AA5" i="15"/>
  <c r="AI86" i="10" l="1"/>
  <c r="AH87" i="10"/>
  <c r="X84" i="15"/>
  <c r="X83" i="15"/>
  <c r="X82" i="15"/>
  <c r="X81" i="15"/>
  <c r="X80" i="15"/>
  <c r="X79" i="15"/>
  <c r="X78" i="15"/>
  <c r="X77" i="15"/>
  <c r="X76" i="15"/>
  <c r="X75" i="15"/>
  <c r="X74" i="15"/>
  <c r="X73" i="15"/>
  <c r="X72" i="15"/>
  <c r="X71" i="15"/>
  <c r="X70" i="15"/>
  <c r="X69" i="15"/>
  <c r="X68" i="15"/>
  <c r="X67" i="15"/>
  <c r="X66" i="15"/>
  <c r="X65" i="15"/>
  <c r="X64" i="15"/>
  <c r="X63" i="15"/>
  <c r="X62" i="15"/>
  <c r="X61" i="15"/>
  <c r="X60" i="15"/>
  <c r="X59" i="15"/>
  <c r="X58" i="15"/>
  <c r="X57" i="15"/>
  <c r="X56" i="15"/>
  <c r="X55" i="15"/>
  <c r="X54" i="15"/>
  <c r="X53" i="15"/>
  <c r="X52" i="15"/>
  <c r="X51" i="15"/>
  <c r="X50" i="15"/>
  <c r="X49" i="15"/>
  <c r="X48" i="15"/>
  <c r="X47" i="15"/>
  <c r="X46" i="15"/>
  <c r="X45" i="15"/>
  <c r="X44" i="15"/>
  <c r="X43" i="15"/>
  <c r="X42" i="15"/>
  <c r="X41" i="15"/>
  <c r="X40" i="15"/>
  <c r="X39" i="15"/>
  <c r="X38" i="15"/>
  <c r="X37" i="15"/>
  <c r="X36" i="15"/>
  <c r="X35" i="15"/>
  <c r="X34" i="15"/>
  <c r="X33" i="15"/>
  <c r="X32" i="15"/>
  <c r="X31" i="15"/>
  <c r="X30" i="15"/>
  <c r="X29" i="15"/>
  <c r="X28" i="15"/>
  <c r="X27" i="15"/>
  <c r="X26" i="15"/>
  <c r="X25" i="15"/>
  <c r="X24" i="15"/>
  <c r="X23" i="15"/>
  <c r="X22" i="15"/>
  <c r="X21" i="15"/>
  <c r="X20" i="15"/>
  <c r="X19" i="15"/>
  <c r="X18" i="15"/>
  <c r="X17" i="15"/>
  <c r="X16" i="15"/>
  <c r="X15" i="15"/>
  <c r="X14" i="15"/>
  <c r="X13" i="15"/>
  <c r="X12" i="15"/>
  <c r="X11" i="15"/>
  <c r="X10" i="15"/>
  <c r="X9" i="15"/>
  <c r="X8" i="15"/>
  <c r="X7" i="15"/>
  <c r="X6" i="15"/>
  <c r="X5" i="15"/>
  <c r="B9" i="12"/>
  <c r="B15" i="12" s="1"/>
  <c r="B21" i="12" s="1"/>
  <c r="B27" i="12" s="1"/>
  <c r="B33" i="12" s="1"/>
  <c r="B39" i="12" s="1"/>
  <c r="B45" i="12" s="1"/>
  <c r="B51" i="12" s="1"/>
  <c r="B57" i="12" s="1"/>
  <c r="B63" i="12" s="1"/>
  <c r="B69" i="12" s="1"/>
  <c r="B75" i="12" s="1"/>
  <c r="B81" i="12" s="1"/>
  <c r="B87" i="12" s="1"/>
  <c r="B93" i="12" s="1"/>
  <c r="B99" i="12" s="1"/>
  <c r="B105" i="12" s="1"/>
  <c r="CA11" i="10"/>
  <c r="R17" i="10"/>
  <c r="AH88" i="10" l="1"/>
  <c r="AI87" i="10"/>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4" i="9"/>
  <c r="F13" i="9"/>
  <c r="F12"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2"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N41" i="2"/>
  <c r="N47" i="2" s="1"/>
  <c r="N53" i="2" s="1"/>
  <c r="N59" i="2" s="1"/>
  <c r="N65" i="2" s="1"/>
  <c r="N71" i="2" s="1"/>
  <c r="N77" i="2" s="1"/>
  <c r="N83" i="2" s="1"/>
  <c r="N89" i="2" s="1"/>
  <c r="N95" i="2" s="1"/>
  <c r="N101" i="2" s="1"/>
  <c r="N107" i="2" s="1"/>
  <c r="N113" i="2" s="1"/>
  <c r="N119" i="2" s="1"/>
  <c r="N125" i="2" s="1"/>
  <c r="N131" i="2" s="1"/>
  <c r="N137" i="2" s="1"/>
  <c r="N143" i="2" s="1"/>
  <c r="S83" i="5"/>
  <c r="Y83" i="5" s="1"/>
  <c r="AH89" i="10" l="1"/>
  <c r="AI88" i="10"/>
  <c r="S82" i="5"/>
  <c r="Y82" i="5" s="1"/>
  <c r="C164" i="7"/>
  <c r="C165" i="7" s="1"/>
  <c r="C166" i="7" s="1"/>
  <c r="C167" i="7" s="1"/>
  <c r="C143" i="7"/>
  <c r="C144" i="7" s="1"/>
  <c r="C115" i="7"/>
  <c r="C116" i="7" s="1"/>
  <c r="C117" i="7" s="1"/>
  <c r="C118" i="7" s="1"/>
  <c r="C119" i="7" s="1"/>
  <c r="C120" i="7" s="1"/>
  <c r="C121" i="7" s="1"/>
  <c r="C122" i="7" s="1"/>
  <c r="C123" i="7" s="1"/>
  <c r="C124" i="7" s="1"/>
  <c r="C125" i="7" s="1"/>
  <c r="C126" i="7" s="1"/>
  <c r="C127" i="7" s="1"/>
  <c r="C128" i="7" s="1"/>
  <c r="C129" i="7" s="1"/>
  <c r="C94" i="7"/>
  <c r="C95" i="7" s="1"/>
  <c r="C96" i="7" s="1"/>
  <c r="C97" i="7" s="1"/>
  <c r="C98" i="7" s="1"/>
  <c r="C99" i="7" s="1"/>
  <c r="C100" i="7" s="1"/>
  <c r="C101" i="7" s="1"/>
  <c r="C102" i="7" s="1"/>
  <c r="C103" i="7" s="1"/>
  <c r="C104" i="7" s="1"/>
  <c r="C105" i="7" s="1"/>
  <c r="C106" i="7" s="1"/>
  <c r="C107" i="7" s="1"/>
  <c r="C108" i="7" s="1"/>
  <c r="C109" i="7" s="1"/>
  <c r="C110" i="7" s="1"/>
  <c r="C111" i="7" s="1"/>
  <c r="C112" i="7" s="1"/>
  <c r="C113" i="7" s="1"/>
  <c r="GH52" i="5"/>
  <c r="GG52" i="5"/>
  <c r="GF52" i="5"/>
  <c r="GE52" i="5"/>
  <c r="GD52" i="5"/>
  <c r="GC52" i="5"/>
  <c r="GB52" i="5"/>
  <c r="GA52" i="5"/>
  <c r="FZ52" i="5"/>
  <c r="FY52" i="5"/>
  <c r="FX52" i="5"/>
  <c r="FW52" i="5"/>
  <c r="FV52" i="5"/>
  <c r="FU52" i="5"/>
  <c r="FT52" i="5"/>
  <c r="FS52" i="5"/>
  <c r="FR52" i="5"/>
  <c r="FQ52" i="5"/>
  <c r="FP52" i="5"/>
  <c r="FO52" i="5"/>
  <c r="FN52" i="5"/>
  <c r="FM52" i="5"/>
  <c r="FL52" i="5"/>
  <c r="FK52" i="5"/>
  <c r="FJ52" i="5"/>
  <c r="FI52" i="5"/>
  <c r="FH52" i="5"/>
  <c r="FG52" i="5"/>
  <c r="FF52" i="5"/>
  <c r="FE52" i="5"/>
  <c r="FD52" i="5"/>
  <c r="FC52" i="5"/>
  <c r="FB52" i="5"/>
  <c r="FA52" i="5"/>
  <c r="EZ52" i="5"/>
  <c r="EY52" i="5"/>
  <c r="EX52" i="5"/>
  <c r="EW52" i="5"/>
  <c r="EV52" i="5"/>
  <c r="EU52" i="5"/>
  <c r="ET52" i="5"/>
  <c r="ES52" i="5"/>
  <c r="ER52" i="5"/>
  <c r="EQ52" i="5"/>
  <c r="EP52" i="5"/>
  <c r="EO52" i="5"/>
  <c r="EN52" i="5"/>
  <c r="EM52" i="5"/>
  <c r="EL52" i="5"/>
  <c r="EK52" i="5"/>
  <c r="EJ52" i="5"/>
  <c r="EI52" i="5"/>
  <c r="EH52" i="5"/>
  <c r="EG52" i="5"/>
  <c r="EF52" i="5"/>
  <c r="EE52" i="5"/>
  <c r="ED52" i="5"/>
  <c r="EC52" i="5"/>
  <c r="EB52" i="5"/>
  <c r="EA52" i="5"/>
  <c r="DZ52" i="5"/>
  <c r="DY52" i="5"/>
  <c r="DX52" i="5"/>
  <c r="DW52" i="5"/>
  <c r="DV52" i="5"/>
  <c r="DU52" i="5"/>
  <c r="DT52" i="5"/>
  <c r="DS52" i="5"/>
  <c r="DR52" i="5"/>
  <c r="DQ52" i="5"/>
  <c r="DP52" i="5"/>
  <c r="DO52" i="5"/>
  <c r="DN52" i="5"/>
  <c r="DM52" i="5"/>
  <c r="DL52" i="5"/>
  <c r="DK52" i="5"/>
  <c r="DJ52" i="5"/>
  <c r="DI52" i="5"/>
  <c r="DH52" i="5"/>
  <c r="DG52" i="5"/>
  <c r="DF52" i="5"/>
  <c r="DE52" i="5"/>
  <c r="DD52" i="5"/>
  <c r="DC52" i="5"/>
  <c r="DB52" i="5"/>
  <c r="DA52" i="5"/>
  <c r="CZ52" i="5"/>
  <c r="CY52" i="5"/>
  <c r="CX52" i="5"/>
  <c r="CW52" i="5"/>
  <c r="CV52" i="5"/>
  <c r="CU52" i="5"/>
  <c r="CT52" i="5"/>
  <c r="CS52" i="5"/>
  <c r="CR52" i="5"/>
  <c r="CQ52" i="5"/>
  <c r="CP52" i="5"/>
  <c r="CO52" i="5"/>
  <c r="CN52" i="5"/>
  <c r="CM52" i="5"/>
  <c r="CL52" i="5"/>
  <c r="CK52" i="5"/>
  <c r="CJ52" i="5"/>
  <c r="CI52" i="5"/>
  <c r="CH52" i="5"/>
  <c r="CG52" i="5"/>
  <c r="CF52" i="5"/>
  <c r="CE52" i="5"/>
  <c r="CD52" i="5"/>
  <c r="CC52" i="5"/>
  <c r="CB52" i="5"/>
  <c r="CA52" i="5"/>
  <c r="BZ52" i="5"/>
  <c r="BY52" i="5"/>
  <c r="BX52" i="5"/>
  <c r="BW52" i="5"/>
  <c r="BV52" i="5"/>
  <c r="BU52" i="5"/>
  <c r="BT52" i="5"/>
  <c r="BS52" i="5"/>
  <c r="BR52" i="5"/>
  <c r="BQ52" i="5"/>
  <c r="BP52" i="5"/>
  <c r="BO52" i="5"/>
  <c r="BN52" i="5"/>
  <c r="BM52" i="5"/>
  <c r="BL52" i="5"/>
  <c r="BK52" i="5"/>
  <c r="BJ52" i="5"/>
  <c r="BI52" i="5"/>
  <c r="BH52" i="5"/>
  <c r="BG52" i="5"/>
  <c r="BF52" i="5"/>
  <c r="BE52" i="5"/>
  <c r="BD52" i="5"/>
  <c r="BC52" i="5"/>
  <c r="BB52" i="5"/>
  <c r="BA52" i="5"/>
  <c r="AZ52" i="5"/>
  <c r="AY52" i="5"/>
  <c r="AX52" i="5"/>
  <c r="AW52" i="5"/>
  <c r="AV52" i="5"/>
  <c r="AU52" i="5"/>
  <c r="AT52" i="5"/>
  <c r="AS52" i="5"/>
  <c r="AR52" i="5"/>
  <c r="AQ52" i="5"/>
  <c r="AP52" i="5"/>
  <c r="AO52" i="5"/>
  <c r="AN52" i="5"/>
  <c r="AM52" i="5"/>
  <c r="AL52" i="5"/>
  <c r="AK52" i="5"/>
  <c r="AJ52" i="5"/>
  <c r="AI52" i="5"/>
  <c r="AH52" i="5"/>
  <c r="AG52" i="5"/>
  <c r="AF52" i="5"/>
  <c r="AE52" i="5"/>
  <c r="AD52" i="5"/>
  <c r="AC52" i="5"/>
  <c r="AB52" i="5"/>
  <c r="AA52" i="5"/>
  <c r="Z52" i="5"/>
  <c r="Y52" i="5"/>
  <c r="X52" i="5"/>
  <c r="W52" i="5"/>
  <c r="V52" i="5"/>
  <c r="U52" i="5"/>
  <c r="T52" i="5"/>
  <c r="S52" i="5"/>
  <c r="R52" i="5"/>
  <c r="Q52" i="5"/>
  <c r="P52" i="5"/>
  <c r="O52" i="5"/>
  <c r="N52" i="5"/>
  <c r="M52" i="5"/>
  <c r="L52" i="5"/>
  <c r="K52" i="5"/>
  <c r="J52" i="5"/>
  <c r="I52" i="5"/>
  <c r="H52" i="5"/>
  <c r="G52" i="5"/>
  <c r="F52" i="5"/>
  <c r="GX52" i="5"/>
  <c r="GW52" i="5"/>
  <c r="GV52" i="5"/>
  <c r="GU52" i="5"/>
  <c r="GT52" i="5"/>
  <c r="GS52" i="5"/>
  <c r="GR52" i="5"/>
  <c r="GQ52" i="5"/>
  <c r="GP52" i="5"/>
  <c r="GO52" i="5"/>
  <c r="GN52" i="5"/>
  <c r="GM52" i="5"/>
  <c r="GL52" i="5"/>
  <c r="GK52" i="5"/>
  <c r="GJ52" i="5"/>
  <c r="GI52" i="5"/>
  <c r="HI39" i="5"/>
  <c r="HH39" i="5"/>
  <c r="HG39" i="5"/>
  <c r="HF39" i="5"/>
  <c r="HE39" i="5"/>
  <c r="HD39" i="5"/>
  <c r="HC39" i="5"/>
  <c r="HB39" i="5"/>
  <c r="HA39" i="5"/>
  <c r="GZ39" i="5"/>
  <c r="GY39" i="5"/>
  <c r="GX39" i="5"/>
  <c r="GW39" i="5"/>
  <c r="GV39" i="5"/>
  <c r="GU39" i="5"/>
  <c r="GT39" i="5"/>
  <c r="GS39" i="5"/>
  <c r="GR39" i="5"/>
  <c r="GQ39" i="5"/>
  <c r="GP39" i="5"/>
  <c r="GO39" i="5"/>
  <c r="GN39" i="5"/>
  <c r="GL39" i="5"/>
  <c r="GK39" i="5"/>
  <c r="GJ39" i="5"/>
  <c r="GI39" i="5"/>
  <c r="GH39" i="5"/>
  <c r="GG39" i="5"/>
  <c r="GF39" i="5"/>
  <c r="GE39" i="5"/>
  <c r="GD39" i="5"/>
  <c r="GC39" i="5"/>
  <c r="GB39" i="5"/>
  <c r="GA39" i="5"/>
  <c r="FZ39" i="5"/>
  <c r="FY39" i="5"/>
  <c r="FX39" i="5"/>
  <c r="FW39" i="5"/>
  <c r="FV39" i="5"/>
  <c r="FU39" i="5"/>
  <c r="FT39" i="5"/>
  <c r="FS39" i="5"/>
  <c r="FR39" i="5"/>
  <c r="FQ39" i="5"/>
  <c r="FP39" i="5"/>
  <c r="FO39" i="5"/>
  <c r="FN39" i="5"/>
  <c r="FM39" i="5"/>
  <c r="FL39" i="5"/>
  <c r="FK39" i="5"/>
  <c r="FJ39" i="5"/>
  <c r="FI39" i="5"/>
  <c r="FH39" i="5"/>
  <c r="FG39" i="5"/>
  <c r="FF39" i="5"/>
  <c r="FE39" i="5"/>
  <c r="FD39" i="5"/>
  <c r="FC39" i="5"/>
  <c r="FB39" i="5"/>
  <c r="FA39" i="5"/>
  <c r="EZ39" i="5"/>
  <c r="EY39" i="5"/>
  <c r="EX39" i="5"/>
  <c r="EW39" i="5"/>
  <c r="EV39" i="5"/>
  <c r="EU39" i="5"/>
  <c r="ET39" i="5"/>
  <c r="ES39" i="5"/>
  <c r="ER39" i="5"/>
  <c r="EQ39" i="5"/>
  <c r="EP39" i="5"/>
  <c r="EO39" i="5"/>
  <c r="EN39" i="5"/>
  <c r="EM39" i="5"/>
  <c r="EL39" i="5"/>
  <c r="EK39" i="5"/>
  <c r="EJ39" i="5"/>
  <c r="EI39" i="5"/>
  <c r="EH39" i="5"/>
  <c r="EG39" i="5"/>
  <c r="EF39" i="5"/>
  <c r="EE39" i="5"/>
  <c r="ED39" i="5"/>
  <c r="EC39" i="5"/>
  <c r="EB39" i="5"/>
  <c r="EA39" i="5"/>
  <c r="DZ39" i="5"/>
  <c r="DY39" i="5"/>
  <c r="DX39" i="5"/>
  <c r="DW39" i="5"/>
  <c r="DV39" i="5"/>
  <c r="DU39" i="5"/>
  <c r="DT39" i="5"/>
  <c r="DS39" i="5"/>
  <c r="DR39" i="5"/>
  <c r="DQ39" i="5"/>
  <c r="DP39" i="5"/>
  <c r="DO39" i="5"/>
  <c r="DN39" i="5"/>
  <c r="DM39" i="5"/>
  <c r="DL39" i="5"/>
  <c r="DK39" i="5"/>
  <c r="DJ39" i="5"/>
  <c r="DI39" i="5"/>
  <c r="DH39" i="5"/>
  <c r="DG39" i="5"/>
  <c r="DF39" i="5"/>
  <c r="DE39" i="5"/>
  <c r="DD39" i="5"/>
  <c r="DC39" i="5"/>
  <c r="DB39" i="5"/>
  <c r="DA39" i="5"/>
  <c r="CZ39" i="5"/>
  <c r="CY39" i="5"/>
  <c r="CX39" i="5"/>
  <c r="CW39" i="5"/>
  <c r="CV39" i="5"/>
  <c r="CU39" i="5"/>
  <c r="CT39" i="5"/>
  <c r="CS39" i="5"/>
  <c r="CR39" i="5"/>
  <c r="CQ39" i="5"/>
  <c r="CP39" i="5"/>
  <c r="CO39" i="5"/>
  <c r="CN39" i="5"/>
  <c r="CM39" i="5"/>
  <c r="CL39" i="5"/>
  <c r="CK39" i="5"/>
  <c r="CJ39" i="5"/>
  <c r="CI39" i="5"/>
  <c r="CH39" i="5"/>
  <c r="CG39" i="5"/>
  <c r="CF39" i="5"/>
  <c r="CE39" i="5"/>
  <c r="CD39" i="5"/>
  <c r="CC39" i="5"/>
  <c r="CB39" i="5"/>
  <c r="CA39" i="5"/>
  <c r="BZ39" i="5"/>
  <c r="BY39" i="5"/>
  <c r="BX39" i="5"/>
  <c r="BW39" i="5"/>
  <c r="BV39" i="5"/>
  <c r="BU39" i="5"/>
  <c r="BT39" i="5"/>
  <c r="BS39" i="5"/>
  <c r="BR39"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GM36" i="5"/>
  <c r="GM39" i="5" s="1"/>
  <c r="GM27" i="5"/>
  <c r="GL27" i="5"/>
  <c r="GK27" i="5"/>
  <c r="GJ27" i="5"/>
  <c r="GI27" i="5"/>
  <c r="GH27" i="5"/>
  <c r="GG27" i="5"/>
  <c r="GF27" i="5"/>
  <c r="GE27" i="5"/>
  <c r="GD27" i="5"/>
  <c r="GC27" i="5"/>
  <c r="GB27" i="5"/>
  <c r="GA27" i="5"/>
  <c r="FZ27" i="5"/>
  <c r="FY27" i="5"/>
  <c r="FX27" i="5"/>
  <c r="FW27" i="5"/>
  <c r="FV27" i="5"/>
  <c r="FU27" i="5"/>
  <c r="FT27" i="5"/>
  <c r="FS27" i="5"/>
  <c r="FR27" i="5"/>
  <c r="FQ27" i="5"/>
  <c r="FP27" i="5"/>
  <c r="FO27" i="5"/>
  <c r="FN27" i="5"/>
  <c r="FM27" i="5"/>
  <c r="FL27" i="5"/>
  <c r="FK27" i="5"/>
  <c r="FJ27" i="5"/>
  <c r="FI27" i="5"/>
  <c r="FH27" i="5"/>
  <c r="FG27" i="5"/>
  <c r="FF27" i="5"/>
  <c r="FE27" i="5"/>
  <c r="FD27" i="5"/>
  <c r="FC27" i="5"/>
  <c r="FB27" i="5"/>
  <c r="FA27" i="5"/>
  <c r="EZ27" i="5"/>
  <c r="EY27" i="5"/>
  <c r="EX27" i="5"/>
  <c r="EW27" i="5"/>
  <c r="EV27" i="5"/>
  <c r="EU27" i="5"/>
  <c r="ET27" i="5"/>
  <c r="ES27" i="5"/>
  <c r="ER27" i="5"/>
  <c r="EQ27" i="5"/>
  <c r="EP27" i="5"/>
  <c r="EO27" i="5"/>
  <c r="EN27" i="5"/>
  <c r="EM27" i="5"/>
  <c r="EL27" i="5"/>
  <c r="EK27" i="5"/>
  <c r="EJ27" i="5"/>
  <c r="EI27" i="5"/>
  <c r="EH27" i="5"/>
  <c r="EG27" i="5"/>
  <c r="EF27" i="5"/>
  <c r="EE27" i="5"/>
  <c r="ED27" i="5"/>
  <c r="EC27" i="5"/>
  <c r="EB27" i="5"/>
  <c r="EA27" i="5"/>
  <c r="DZ27" i="5"/>
  <c r="DY27" i="5"/>
  <c r="DX27" i="5"/>
  <c r="DW27" i="5"/>
  <c r="DV27" i="5"/>
  <c r="DU27" i="5"/>
  <c r="DT27" i="5"/>
  <c r="DS27" i="5"/>
  <c r="DR27" i="5"/>
  <c r="DQ27" i="5"/>
  <c r="DP27" i="5"/>
  <c r="DO27" i="5"/>
  <c r="DN27" i="5"/>
  <c r="DM27" i="5"/>
  <c r="DL27" i="5"/>
  <c r="DK27" i="5"/>
  <c r="DJ27" i="5"/>
  <c r="DI27" i="5"/>
  <c r="DH27" i="5"/>
  <c r="DG27" i="5"/>
  <c r="DF27" i="5"/>
  <c r="DE27" i="5"/>
  <c r="DD27" i="5"/>
  <c r="DC27" i="5"/>
  <c r="DB27" i="5"/>
  <c r="DA27" i="5"/>
  <c r="CZ27" i="5"/>
  <c r="CY27" i="5"/>
  <c r="CX27" i="5"/>
  <c r="CW27" i="5"/>
  <c r="CV27" i="5"/>
  <c r="CU27" i="5"/>
  <c r="CT27" i="5"/>
  <c r="CS27" i="5"/>
  <c r="CR27" i="5"/>
  <c r="CQ27" i="5"/>
  <c r="CP27" i="5"/>
  <c r="CO27" i="5"/>
  <c r="CN27" i="5"/>
  <c r="CM27" i="5"/>
  <c r="CL27" i="5"/>
  <c r="CK27" i="5"/>
  <c r="CJ27" i="5"/>
  <c r="CI27" i="5"/>
  <c r="CH27" i="5"/>
  <c r="CG27" i="5"/>
  <c r="CF27" i="5"/>
  <c r="CE27" i="5"/>
  <c r="CD27" i="5"/>
  <c r="CC27" i="5"/>
  <c r="CB27" i="5"/>
  <c r="CA27" i="5"/>
  <c r="BZ27" i="5"/>
  <c r="BY27" i="5"/>
  <c r="BX27" i="5"/>
  <c r="BW27" i="5"/>
  <c r="BV27" i="5"/>
  <c r="BU27" i="5"/>
  <c r="BT27" i="5"/>
  <c r="BS27" i="5"/>
  <c r="BR27" i="5"/>
  <c r="BQ27" i="5"/>
  <c r="BP27" i="5"/>
  <c r="BO27" i="5"/>
  <c r="BN27" i="5"/>
  <c r="BM27" i="5"/>
  <c r="BL27" i="5"/>
  <c r="BK27" i="5"/>
  <c r="BJ27" i="5"/>
  <c r="BI27" i="5"/>
  <c r="BH27" i="5"/>
  <c r="BG27" i="5"/>
  <c r="BF27" i="5"/>
  <c r="BE27" i="5"/>
  <c r="BD27" i="5"/>
  <c r="BC27" i="5"/>
  <c r="BB27" i="5"/>
  <c r="BA27"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GM14" i="5"/>
  <c r="GL14" i="5"/>
  <c r="GK14" i="5"/>
  <c r="GJ14" i="5"/>
  <c r="GI14" i="5"/>
  <c r="GH14" i="5"/>
  <c r="GG14" i="5"/>
  <c r="GF14" i="5"/>
  <c r="GE14" i="5"/>
  <c r="GD14" i="5"/>
  <c r="GC14" i="5"/>
  <c r="GB14" i="5"/>
  <c r="GA14" i="5"/>
  <c r="FZ14" i="5"/>
  <c r="FY14" i="5"/>
  <c r="FX14" i="5"/>
  <c r="FW14" i="5"/>
  <c r="FV14" i="5"/>
  <c r="FU14" i="5"/>
  <c r="FT14" i="5"/>
  <c r="FS14" i="5"/>
  <c r="FR14" i="5"/>
  <c r="FQ14" i="5"/>
  <c r="FP14" i="5"/>
  <c r="FO14" i="5"/>
  <c r="FN14" i="5"/>
  <c r="FM14" i="5"/>
  <c r="FL14" i="5"/>
  <c r="FK14" i="5"/>
  <c r="FJ14" i="5"/>
  <c r="FI14" i="5"/>
  <c r="FH14" i="5"/>
  <c r="FG14" i="5"/>
  <c r="FF14" i="5"/>
  <c r="FE14" i="5"/>
  <c r="FD14" i="5"/>
  <c r="FC14" i="5"/>
  <c r="FB14" i="5"/>
  <c r="FA14" i="5"/>
  <c r="EZ14" i="5"/>
  <c r="EY14" i="5"/>
  <c r="EX14" i="5"/>
  <c r="EW14" i="5"/>
  <c r="EV14" i="5"/>
  <c r="EU14" i="5"/>
  <c r="ET14" i="5"/>
  <c r="ES14" i="5"/>
  <c r="ER14" i="5"/>
  <c r="EQ14" i="5"/>
  <c r="EP14" i="5"/>
  <c r="EO14" i="5"/>
  <c r="EN14" i="5"/>
  <c r="EM14" i="5"/>
  <c r="EL14" i="5"/>
  <c r="EK14" i="5"/>
  <c r="EJ14" i="5"/>
  <c r="EI14" i="5"/>
  <c r="EH14" i="5"/>
  <c r="EG14" i="5"/>
  <c r="EF14" i="5"/>
  <c r="EE14" i="5"/>
  <c r="ED14" i="5"/>
  <c r="EC14" i="5"/>
  <c r="EB14" i="5"/>
  <c r="EA14" i="5"/>
  <c r="DZ14" i="5"/>
  <c r="DX14" i="5"/>
  <c r="DW14" i="5"/>
  <c r="DV14" i="5"/>
  <c r="DU14" i="5"/>
  <c r="DT14" i="5"/>
  <c r="DS14" i="5"/>
  <c r="DR14" i="5"/>
  <c r="DQ14" i="5"/>
  <c r="DP14" i="5"/>
  <c r="DO14" i="5"/>
  <c r="DN14" i="5"/>
  <c r="DM14" i="5"/>
  <c r="DL14" i="5"/>
  <c r="DK14" i="5"/>
  <c r="DJ14" i="5"/>
  <c r="DI14" i="5"/>
  <c r="DH14" i="5"/>
  <c r="DG14" i="5"/>
  <c r="DF14" i="5"/>
  <c r="DE14" i="5"/>
  <c r="DD14" i="5"/>
  <c r="DC14" i="5"/>
  <c r="DB14" i="5"/>
  <c r="DA14" i="5"/>
  <c r="CZ14" i="5"/>
  <c r="CY14" i="5"/>
  <c r="CX14" i="5"/>
  <c r="CW14" i="5"/>
  <c r="CV14" i="5"/>
  <c r="CU14" i="5"/>
  <c r="CT14" i="5"/>
  <c r="CS14" i="5"/>
  <c r="CR14" i="5"/>
  <c r="CQ14" i="5"/>
  <c r="CP14" i="5"/>
  <c r="CO14" i="5"/>
  <c r="CN14" i="5"/>
  <c r="CM14" i="5"/>
  <c r="CL14" i="5"/>
  <c r="CK14" i="5"/>
  <c r="CJ14" i="5"/>
  <c r="CI14" i="5"/>
  <c r="CH14" i="5"/>
  <c r="CG14" i="5"/>
  <c r="CF14" i="5"/>
  <c r="CE14" i="5"/>
  <c r="CD14" i="5"/>
  <c r="CC14" i="5"/>
  <c r="CB14"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AH90" i="10" l="1"/>
  <c r="AI89" i="10"/>
  <c r="S81" i="5"/>
  <c r="Y81" i="5" s="1"/>
  <c r="A15" i="2"/>
  <c r="A27" i="2" s="1"/>
  <c r="A39" i="2" s="1"/>
  <c r="A51" i="2" s="1"/>
  <c r="A63" i="2" s="1"/>
  <c r="A75" i="2" s="1"/>
  <c r="A87" i="2" s="1"/>
  <c r="A99" i="2" s="1"/>
  <c r="A111" i="2" s="1"/>
  <c r="A123" i="2" s="1"/>
  <c r="A135" i="2" s="1"/>
  <c r="A147" i="2" s="1"/>
  <c r="A159" i="2" s="1"/>
  <c r="A171" i="2" s="1"/>
  <c r="A183" i="2" s="1"/>
  <c r="A195" i="2" s="1"/>
  <c r="A207" i="2" s="1"/>
  <c r="A219" i="2" s="1"/>
  <c r="A231" i="2" s="1"/>
  <c r="A243" i="2" s="1"/>
  <c r="A255" i="2" s="1"/>
  <c r="A267" i="2" s="1"/>
  <c r="A279" i="2" s="1"/>
  <c r="A291" i="2" s="1"/>
  <c r="AH91" i="10" l="1"/>
  <c r="AI90" i="10"/>
  <c r="S80" i="5"/>
  <c r="Y80" i="5" s="1"/>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W304" i="2" s="1"/>
  <c r="K304" i="2"/>
  <c r="AH92" i="10" l="1"/>
  <c r="AI91" i="10"/>
  <c r="S79" i="5"/>
  <c r="Y79" i="5" s="1"/>
  <c r="AH93" i="10" l="1"/>
  <c r="AI92" i="10"/>
  <c r="S78" i="5"/>
  <c r="Y78" i="5" s="1"/>
  <c r="AH94" i="10" l="1"/>
  <c r="AI93" i="10"/>
  <c r="S77" i="5"/>
  <c r="Y77" i="5" s="1"/>
  <c r="AH95" i="10" l="1"/>
  <c r="AI94" i="10"/>
  <c r="S76" i="5"/>
  <c r="Y76" i="5" s="1"/>
  <c r="S75" i="5" l="1"/>
  <c r="Y75" i="5" s="1"/>
  <c r="S74" i="5" l="1"/>
  <c r="Y74" i="5" s="1"/>
  <c r="S73" i="5" l="1"/>
  <c r="Y73" i="5" s="1"/>
  <c r="S72" i="5" l="1"/>
  <c r="Y72" i="5" s="1"/>
  <c r="S71" i="5" l="1"/>
  <c r="Y71" i="5" s="1"/>
  <c r="S70" i="5" l="1"/>
  <c r="Y70" i="5" s="1"/>
  <c r="S69" i="5" l="1"/>
  <c r="Y69" i="5" s="1"/>
  <c r="S68" i="5" l="1"/>
  <c r="Y68" i="5" s="1"/>
</calcChain>
</file>

<file path=xl/comments1.xml><?xml version="1.0" encoding="utf-8"?>
<comments xmlns="http://schemas.openxmlformats.org/spreadsheetml/2006/main">
  <authors>
    <author>Daniel</author>
  </authors>
  <commentList>
    <comment ref="S111" authorId="0">
      <text>
        <r>
          <rPr>
            <b/>
            <sz val="9"/>
            <color indexed="81"/>
            <rFont val="Tahoma"/>
            <family val="2"/>
          </rPr>
          <t>Daniel:</t>
        </r>
        <r>
          <rPr>
            <sz val="9"/>
            <color indexed="81"/>
            <rFont val="Tahoma"/>
            <family val="2"/>
          </rPr>
          <t xml:space="preserve">
Linearly interpolated
</t>
        </r>
      </text>
    </comment>
    <comment ref="T111" authorId="0">
      <text>
        <r>
          <rPr>
            <b/>
            <sz val="9"/>
            <color indexed="81"/>
            <rFont val="Tahoma"/>
            <family val="2"/>
          </rPr>
          <t>Daniel:</t>
        </r>
        <r>
          <rPr>
            <sz val="9"/>
            <color indexed="81"/>
            <rFont val="Tahoma"/>
            <family val="2"/>
          </rPr>
          <t xml:space="preserve">
Linearly interpolated
</t>
        </r>
      </text>
    </comment>
  </commentList>
</comments>
</file>

<file path=xl/comments2.xml><?xml version="1.0" encoding="utf-8"?>
<comments xmlns="http://schemas.openxmlformats.org/spreadsheetml/2006/main">
  <authors>
    <author>Daniel</author>
  </authors>
  <commentList>
    <comment ref="DZ7" authorId="0">
      <text>
        <r>
          <rPr>
            <b/>
            <sz val="9"/>
            <color indexed="81"/>
            <rFont val="Tahoma"/>
            <family val="2"/>
          </rPr>
          <t>Daniel:</t>
        </r>
        <r>
          <rPr>
            <sz val="9"/>
            <color indexed="81"/>
            <rFont val="Tahoma"/>
            <family val="2"/>
          </rPr>
          <t xml:space="preserve">
I have used the figures from Levada Center download here: Russiavotes.org seems to have error</t>
        </r>
      </text>
    </comment>
  </commentList>
</comments>
</file>

<file path=xl/comments3.xml><?xml version="1.0" encoding="utf-8"?>
<comments xmlns="http://schemas.openxmlformats.org/spreadsheetml/2006/main">
  <authors>
    <author>Daniel</author>
  </authors>
  <commentList>
    <comment ref="CH10"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CJ10"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CL10"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CN10"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CH12"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CJ12"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CL12"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CN12"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F34"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E43"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G43"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H43"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E45"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G45"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H45"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F46"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E47"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G47"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H47"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C49" authorId="0">
      <text>
        <r>
          <rPr>
            <b/>
            <sz val="9"/>
            <color indexed="81"/>
            <rFont val="Tahoma"/>
            <family val="2"/>
          </rPr>
          <t>Daniel:</t>
        </r>
        <r>
          <rPr>
            <sz val="9"/>
            <color indexed="81"/>
            <rFont val="Tahoma"/>
            <family val="2"/>
          </rPr>
          <t xml:space="preserve">
Levada Center (Russiavotes has 79)</t>
        </r>
      </text>
    </comment>
    <comment ref="D49" authorId="0">
      <text>
        <r>
          <rPr>
            <b/>
            <sz val="9"/>
            <color indexed="81"/>
            <rFont val="Tahoma"/>
            <family val="2"/>
          </rPr>
          <t>Daniel:</t>
        </r>
        <r>
          <rPr>
            <sz val="9"/>
            <color indexed="81"/>
            <rFont val="Tahoma"/>
            <family val="2"/>
          </rPr>
          <t xml:space="preserve">
Levada Center (Russiavotes has 74)</t>
        </r>
      </text>
    </comment>
    <comment ref="E49"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G49"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H49" authorId="0">
      <text>
        <r>
          <rPr>
            <b/>
            <sz val="9"/>
            <color indexed="81"/>
            <rFont val="Tahoma"/>
            <family val="2"/>
          </rPr>
          <t>Daniel:</t>
        </r>
        <r>
          <rPr>
            <sz val="9"/>
            <color indexed="81"/>
            <rFont val="Tahoma"/>
            <family val="2"/>
          </rPr>
          <t xml:space="preserve">
Levada Center </t>
        </r>
        <r>
          <rPr>
            <i/>
            <sz val="9"/>
            <color indexed="81"/>
            <rFont val="Tahoma"/>
            <family val="2"/>
          </rPr>
          <t>Obshchestvennoe mnenie 2009</t>
        </r>
      </text>
    </comment>
    <comment ref="AR115" authorId="0">
      <text>
        <r>
          <rPr>
            <b/>
            <sz val="9"/>
            <color indexed="81"/>
            <rFont val="Tahoma"/>
            <family val="2"/>
          </rPr>
          <t>Daniel:</t>
        </r>
        <r>
          <rPr>
            <sz val="9"/>
            <color indexed="81"/>
            <rFont val="Tahoma"/>
            <family val="2"/>
          </rPr>
          <t xml:space="preserve">
Levada Center (Russiavotes has 74)</t>
        </r>
      </text>
    </comment>
  </commentList>
</comments>
</file>

<file path=xl/comments4.xml><?xml version="1.0" encoding="utf-8"?>
<comments xmlns="http://schemas.openxmlformats.org/spreadsheetml/2006/main">
  <authors>
    <author>Daniel</author>
  </authors>
  <commentList>
    <comment ref="S79" authorId="0">
      <text>
        <r>
          <rPr>
            <b/>
            <sz val="9"/>
            <color indexed="81"/>
            <rFont val="Tahoma"/>
            <family val="2"/>
          </rPr>
          <t>Daniel:</t>
        </r>
        <r>
          <rPr>
            <sz val="9"/>
            <color indexed="81"/>
            <rFont val="Tahoma"/>
            <family val="2"/>
          </rPr>
          <t xml:space="preserve">
Linearly interpolated
</t>
        </r>
      </text>
    </comment>
  </commentList>
</comments>
</file>

<file path=xl/sharedStrings.xml><?xml version="1.0" encoding="utf-8"?>
<sst xmlns="http://schemas.openxmlformats.org/spreadsheetml/2006/main" count="2978" uniqueCount="532">
  <si>
    <t>Variable</t>
  </si>
  <si>
    <t>Definition</t>
  </si>
  <si>
    <t xml:space="preserve">Source </t>
  </si>
  <si>
    <t>russec</t>
  </si>
  <si>
    <t>fammat</t>
  </si>
  <si>
    <t>Echope</t>
  </si>
  <si>
    <t>Polsit</t>
  </si>
  <si>
    <t>Search of Lexis-Nexis</t>
  </si>
  <si>
    <t>Nordost</t>
  </si>
  <si>
    <t>Beslan</t>
  </si>
  <si>
    <t>Kursk</t>
  </si>
  <si>
    <t>Rwage</t>
  </si>
  <si>
    <t>Real average wage due, December 1997 prices, deflated by CPI.</t>
  </si>
  <si>
    <t>Rwarrear</t>
  </si>
  <si>
    <t>Estimated real wage arrears, index Dec 1995 = 100, deflated by CPI. Until Feb 1996, series from Goskomstat as in Russian Economic Trends database; from Feb 1996, Goskomstat figures for broader set of sectors; two series merged to form consistent index.</t>
  </si>
  <si>
    <t>log (1 + monthly inflation of CPI)</t>
  </si>
  <si>
    <t>Russian Economic Trends Databse with updates from Goskomstat RF.</t>
  </si>
  <si>
    <t>Unemployment</t>
  </si>
  <si>
    <t>Unemployment rate, ILO concept, end of month, %</t>
  </si>
  <si>
    <t>Fhpress</t>
  </si>
  <si>
    <t>Freedom House index of restrictions on the press, annual figures; high = less free.</t>
  </si>
  <si>
    <t>Freedomhouse.org</t>
  </si>
  <si>
    <t>Chechwar2</t>
  </si>
  <si>
    <t>VCIOM polls and russiavotes.org</t>
  </si>
  <si>
    <t>Chechmil</t>
  </si>
  <si>
    <t>Levada Center, Russiavotes.org</t>
  </si>
  <si>
    <t>In answer to: "How successfully has Vladimir Putin coped with the problems of strengthening the international position of Russia?" percent that said very or quite successfully minus percent that said not especially successfully or completely unsuccessfully, Levada Center</t>
  </si>
  <si>
    <t>VCIOM/Levada polls and russiavotes.org</t>
  </si>
  <si>
    <t>combined approval</t>
  </si>
  <si>
    <t>Feb</t>
  </si>
  <si>
    <t>Mar</t>
  </si>
  <si>
    <t>Apr</t>
  </si>
  <si>
    <t>May</t>
  </si>
  <si>
    <t>Jun</t>
  </si>
  <si>
    <t>July</t>
  </si>
  <si>
    <t>Aug</t>
  </si>
  <si>
    <t xml:space="preserve">Sep </t>
  </si>
  <si>
    <t>Oct</t>
  </si>
  <si>
    <t>Nov</t>
  </si>
  <si>
    <t>Dec</t>
  </si>
  <si>
    <t>Yeltsin percent approving: В КАКОЙ МЕРЕ ВЫ ОДОБРЯЕТЕ ДЕЯТЕЛЬНОСТЬ Б.Н.ЕЛЬЦИНА? And variants of this. Sofist.ru, russiavotes.org</t>
  </si>
  <si>
    <t xml:space="preserve">Putin percent approving: </t>
  </si>
  <si>
    <t>Medvedev percent approving</t>
  </si>
  <si>
    <t>Yeltsin 10pt scale. July 1991 - Mar 1994, data from VTsIOM Fakt polls, from www.sofist.ru; April 1994-Dec 99, Levada Center download, www.levada.ru.</t>
  </si>
  <si>
    <t>Putin 10pt scale, Jan 2000-Sep 2004, Levada Center download, www.levada.ru; Nov 2004- Mar 2008, www.russiavotes.org</t>
  </si>
  <si>
    <t>combined 10pt scale</t>
  </si>
  <si>
    <t>Monthly series</t>
  </si>
  <si>
    <t>Bimonthly series</t>
  </si>
  <si>
    <t>Yeltsin 10pt scale. July 1991 - Mar 1994, data from VTsIOM Fakt polls, from www.sofist.ru; April 1994-Dec 99, Levada Center download, www.levada.ru. In blue: continuous series used in estimations</t>
  </si>
  <si>
    <t xml:space="preserve">Correlation between combined approval and combined 10pt scale ratings in levels, Jan 92 to Mar 08: </t>
  </si>
  <si>
    <t>change: combined approval</t>
  </si>
  <si>
    <t>change: combined 10pt</t>
  </si>
  <si>
    <t xml:space="preserve">Correlation between combined approval and combined 10pt scale ratings in 2mth differences Sept 96 to Mar 08: </t>
  </si>
  <si>
    <t>Economic indicators</t>
  </si>
  <si>
    <t xml:space="preserve">“How would you assess Russia’s present economic situation?” </t>
  </si>
  <si>
    <t xml:space="preserve"> 12.1. очень хорошее</t>
  </si>
  <si>
    <t xml:space="preserve"> 12.2. хорошее</t>
  </si>
  <si>
    <t xml:space="preserve"> 12.3. среднее</t>
  </si>
  <si>
    <t xml:space="preserve"> 12.4. плохое</t>
  </si>
  <si>
    <t xml:space="preserve"> 12.5. очень плохое</t>
  </si>
  <si>
    <t xml:space="preserve"> 12.6. затрудняюсь ответить</t>
  </si>
  <si>
    <t>Good - bad</t>
  </si>
  <si>
    <t xml:space="preserve">Dec </t>
  </si>
  <si>
    <t>Download from Levada Center and Russiavotes.org, plus a few individual polls from sofist.org</t>
  </si>
  <si>
    <t/>
  </si>
  <si>
    <t>Russec</t>
  </si>
  <si>
    <t>Fammat</t>
  </si>
  <si>
    <t xml:space="preserve">“How would you assess the current material situation of your family.” </t>
  </si>
  <si>
    <t>“What do you think awaits Russia in the economy in the coming several months?”</t>
  </si>
  <si>
    <t>29.1. значительное улучшение ситуации</t>
  </si>
  <si>
    <t>29.2. некоторое улучшение ситуации</t>
  </si>
  <si>
    <t>29.3. некоторое ухудшение ситуации</t>
  </si>
  <si>
    <t>29.4. значительное ухудшение ситуации</t>
  </si>
  <si>
    <t>29.5. затрудняюсь ответить</t>
  </si>
  <si>
    <t xml:space="preserve">“Overall, how would you assess the political situation in Russia?” </t>
  </si>
  <si>
    <t>19.  КАК  БЫ  ВЫ  ОЦЕНИЛИ  В ЦЕЛОМ ПОЛИТИЧЕСКУЮ ОБСТАНОВКУ В РОССИИ?</t>
  </si>
  <si>
    <t>19.1. благополучная</t>
  </si>
  <si>
    <t>19.2. спокойная</t>
  </si>
  <si>
    <t>19.3. напряженная</t>
  </si>
  <si>
    <t>19.4. критическая, взрывоопасная</t>
  </si>
  <si>
    <t>19.5. затрудняюсь ответить</t>
  </si>
  <si>
    <t>favorable + calm - tense - critical, explosive</t>
  </si>
  <si>
    <t>Monthly</t>
  </si>
  <si>
    <t>Bimonthly</t>
  </si>
  <si>
    <t>3-1</t>
  </si>
  <si>
    <t>4-1</t>
  </si>
  <si>
    <t>5-1</t>
  </si>
  <si>
    <t>6-1</t>
  </si>
  <si>
    <t>7-1</t>
  </si>
  <si>
    <t>8-1</t>
  </si>
  <si>
    <t>9-1</t>
  </si>
  <si>
    <t>10-1</t>
  </si>
  <si>
    <t>11-1</t>
  </si>
  <si>
    <t>12-1</t>
  </si>
  <si>
    <t>13-1</t>
  </si>
  <si>
    <t>14-1</t>
  </si>
  <si>
    <t>15-1</t>
  </si>
  <si>
    <t>16-1</t>
  </si>
  <si>
    <t>17-1</t>
  </si>
  <si>
    <t>18-1</t>
  </si>
  <si>
    <t>19-1</t>
  </si>
  <si>
    <t>20-1</t>
  </si>
  <si>
    <t>21-1</t>
  </si>
  <si>
    <t>22-1</t>
  </si>
  <si>
    <t>23-1</t>
  </si>
  <si>
    <t>24-1</t>
  </si>
  <si>
    <t>25-1</t>
  </si>
  <si>
    <t>26-1</t>
  </si>
  <si>
    <t>27-1</t>
  </si>
  <si>
    <t>28-1</t>
  </si>
  <si>
    <t>29-1</t>
  </si>
  <si>
    <t>30-1</t>
  </si>
  <si>
    <t>31-1</t>
  </si>
  <si>
    <t>32-1</t>
  </si>
  <si>
    <t>33-1</t>
  </si>
  <si>
    <t>34-1</t>
  </si>
  <si>
    <t>35-1</t>
  </si>
  <si>
    <t>36-1</t>
  </si>
  <si>
    <t>37-1</t>
  </si>
  <si>
    <t>38-1</t>
  </si>
  <si>
    <t>39-1</t>
  </si>
  <si>
    <t>40-1</t>
  </si>
  <si>
    <t>41-1</t>
  </si>
  <si>
    <t>42-1</t>
  </si>
  <si>
    <t>43-1</t>
  </si>
  <si>
    <t>44-1</t>
  </si>
  <si>
    <t>45-1</t>
  </si>
  <si>
    <t>46-1</t>
  </si>
  <si>
    <t>47-1</t>
  </si>
  <si>
    <t>48-1</t>
  </si>
  <si>
    <t>49-1</t>
  </si>
  <si>
    <t>50-1</t>
  </si>
  <si>
    <t>51-1</t>
  </si>
  <si>
    <t>52-1</t>
  </si>
  <si>
    <t>53-1</t>
  </si>
  <si>
    <t>54-1</t>
  </si>
  <si>
    <t>55-1</t>
  </si>
  <si>
    <t>56-1</t>
  </si>
  <si>
    <t>57-1</t>
  </si>
  <si>
    <t>58-1</t>
  </si>
  <si>
    <t>59-1</t>
  </si>
  <si>
    <t>60-1</t>
  </si>
  <si>
    <t>61-1</t>
  </si>
  <si>
    <t>62-1</t>
  </si>
  <si>
    <t>63-1</t>
  </si>
  <si>
    <t>64-1</t>
  </si>
  <si>
    <t>65-1</t>
  </si>
  <si>
    <t>66-1</t>
  </si>
  <si>
    <t>67-1</t>
  </si>
  <si>
    <t>68-1</t>
  </si>
  <si>
    <t>69-1</t>
  </si>
  <si>
    <t>70-1</t>
  </si>
  <si>
    <t>71-1</t>
  </si>
  <si>
    <t>72-1</t>
  </si>
  <si>
    <t>73-1</t>
  </si>
  <si>
    <t>74-1</t>
  </si>
  <si>
    <t>75-1</t>
  </si>
  <si>
    <t>76-1</t>
  </si>
  <si>
    <t>77-1</t>
  </si>
  <si>
    <t>78-1</t>
  </si>
  <si>
    <t>79-1</t>
  </si>
  <si>
    <t>80-1</t>
  </si>
  <si>
    <t>81-1</t>
  </si>
  <si>
    <t>82-1</t>
  </si>
  <si>
    <t>83-1</t>
  </si>
  <si>
    <t>84-1</t>
  </si>
  <si>
    <t>85-1</t>
  </si>
  <si>
    <t>year@</t>
  </si>
  <si>
    <t>month</t>
  </si>
  <si>
    <t>Yeltsin approval percent: В КАКОЙ МЕРЕ ВЫ ОДОБРЯЕТЕ ДЕЯТЕЛЬНОСТЬ Б.Н.ЕЛЬЦИНА? And variants of this. Sofist.ru, russiavotes.org</t>
  </si>
  <si>
    <t>Medvedev  approving percent</t>
  </si>
  <si>
    <r>
      <t xml:space="preserve">http://sofist.socpol.ru, http://www.levada.ru/programs.html, </t>
    </r>
    <r>
      <rPr>
        <i/>
        <sz val="8"/>
        <color theme="1"/>
        <rFont val="Calibri"/>
        <family val="2"/>
      </rPr>
      <t>Ekonomicheskie i Sotsialnie peremeni: monitoring obshchestvennogo mnenia</t>
    </r>
    <r>
      <rPr>
        <sz val="8"/>
        <color theme="1"/>
        <rFont val="Calibri"/>
        <family val="2"/>
      </rPr>
      <t>, various issues, Russiavotes.org</t>
    </r>
  </si>
  <si>
    <r>
      <t xml:space="preserve"> http://www.levada.ru/programs.html, </t>
    </r>
    <r>
      <rPr>
        <i/>
        <sz val="8"/>
        <color theme="1"/>
        <rFont val="Calibri"/>
        <family val="2"/>
      </rPr>
      <t>Ekonomicheskie i Sotsialnie peremeni: monitoring obshchestvennogo mnenia</t>
    </r>
    <r>
      <rPr>
        <sz val="8"/>
        <color theme="1"/>
        <rFont val="Calibri"/>
        <family val="2"/>
      </rPr>
      <t>, various issues, Russiavotes.org</t>
    </r>
  </si>
  <si>
    <t>____app</t>
  </si>
  <si>
    <t>____10pt</t>
  </si>
  <si>
    <t>How would you assess Russia’s present economic situation?  Very good + good - (Very bad + bad), %, there is also category "in between"; Mar 1994-Mar 2008, bimonthly series.</t>
  </si>
  <si>
    <t>How would you assess your family’s present material condition? Very good + good - (Very bad + bad), %, there is also category "in between"; Mar 1994-Mar 2008, bimonthly series.</t>
  </si>
  <si>
    <r>
      <t xml:space="preserve">http://www.levada.ru/programs.html, </t>
    </r>
    <r>
      <rPr>
        <i/>
        <sz val="8"/>
        <color theme="1"/>
        <rFont val="Calibri"/>
        <family val="2"/>
      </rPr>
      <t>Ekonomicheskie i Sotsialnie peremeni: monitoring obshchestvennogo mnenia</t>
    </r>
    <r>
      <rPr>
        <sz val="8"/>
        <color theme="1"/>
        <rFont val="Calibri"/>
        <family val="2"/>
      </rPr>
      <t>, various issues, Russiavotes.org</t>
    </r>
  </si>
  <si>
    <t>What do you think, what awaits Russia in coming months in the economic sphere? significant improvement + minor improvement - significant deterioration - minor deterioration; Mar 1994-Mar 2008, bimonthly series.</t>
  </si>
  <si>
    <t>How, overall, would you assess the political situation in Russia? Favorable + calm - tense - critical, explosive; Mar 1994-Mar 2008, bimonthly series.</t>
  </si>
  <si>
    <r>
      <t xml:space="preserve">Russiavotes.org, Levada Center, and </t>
    </r>
    <r>
      <rPr>
        <i/>
        <sz val="8"/>
        <color theme="1"/>
        <rFont val="Calibri"/>
        <family val="2"/>
      </rPr>
      <t>Ekonomicheskie i Sotsialnie peremeni: monitoring obshchestvennogo mnenia</t>
    </r>
    <r>
      <rPr>
        <sz val="8"/>
        <color theme="1"/>
        <rFont val="Calibri"/>
        <family val="2"/>
      </rPr>
      <t xml:space="preserve"> 1996, Jan-Feb.</t>
    </r>
  </si>
  <si>
    <t>1 in Jan 00 – Mar 00; then, proportion who, when asked “What do you think is happening right now in Chechnya?” choose “War continues” rather than “Peace is being established”; missing values—59% of the total--linearly interpolated.</t>
  </si>
  <si>
    <t>Chechwar with 1 in Sept 99 – Mar 00; 0 before Sept 99; missing values—59% of the total after Mar 00--linearly interpolated.</t>
  </si>
  <si>
    <t>55 interpolated out of 94 = 59%</t>
  </si>
  <si>
    <t>chechmil with missing values interpolated</t>
  </si>
  <si>
    <t>8 interpolated out of 97 = 8%</t>
  </si>
  <si>
    <t xml:space="preserve">Monthly </t>
  </si>
  <si>
    <t>Good -bad from Ekonomicheskie i Sotsialnie peremeni: monitoring obshchestvennogo mnenia, when different.</t>
  </si>
  <si>
    <t xml:space="preserve">In 1994-6 and one month in 99, there are small discrepancies between the Levada download numbers and the numbers from </t>
  </si>
  <si>
    <t>#N/A</t>
  </si>
  <si>
    <t>Resyrus@Residuals,</t>
  </si>
  <si>
    <t>Resyfam@Residuals,</t>
  </si>
  <si>
    <t>Resyec@Residuals,</t>
  </si>
  <si>
    <t>Resypol@Residuals,</t>
  </si>
  <si>
    <t>Months@in office since June 1991 (Yeltsins), since Dec 1999 (Pu</t>
  </si>
  <si>
    <t>orchp@</t>
  </si>
  <si>
    <t>budp@</t>
  </si>
  <si>
    <t>che1start@</t>
  </si>
  <si>
    <t>che1end@</t>
  </si>
  <si>
    <t>startc2@</t>
  </si>
  <si>
    <t>finp@</t>
  </si>
  <si>
    <t>kosP @  1 in may 99 (bombing was April, May, June)</t>
  </si>
  <si>
    <t>Giving Yeltsin Putin's fdo.909russec and fdo977fammat</t>
  </si>
  <si>
    <t>months</t>
  </si>
  <si>
    <t>Now have to reverse fractionally difference this (d = -.884); for this I must put in the first entry, 5.21</t>
  </si>
  <si>
    <t>est Yeltsin with Putin's economy</t>
  </si>
  <si>
    <t>On 12 month scale</t>
  </si>
  <si>
    <t xml:space="preserve">I regress economic perceptions variables on the objective economic indicators for Yeltsin's term (inflation, real wage) and then produce fitted values for the </t>
  </si>
  <si>
    <t xml:space="preserve">periods before the VTsIOM polls started asking about economic perceptions. </t>
  </si>
  <si>
    <t>rwage</t>
  </si>
  <si>
    <t>inflation</t>
  </si>
  <si>
    <t>Jul</t>
  </si>
  <si>
    <t>Sep</t>
  </si>
  <si>
    <t>Jan-01</t>
  </si>
  <si>
    <t>Jan-02</t>
  </si>
  <si>
    <t>Jan-03</t>
  </si>
  <si>
    <t>Jan-04</t>
  </si>
  <si>
    <t>Jan-05</t>
  </si>
  <si>
    <t>Jan-06</t>
  </si>
  <si>
    <t>Jan-07</t>
  </si>
  <si>
    <t>Jan-08</t>
  </si>
  <si>
    <t>pred russec: .0426311*rwage-13.6876*inflation-99.00992</t>
  </si>
  <si>
    <t>pred echope: .023561*rwage-29.66761*inflation-28.27751</t>
  </si>
  <si>
    <t>predfammat: .0264956*rwage-3.15386*inflation-67.08297</t>
  </si>
  <si>
    <t>russim</t>
  </si>
  <si>
    <t>echopesim</t>
  </si>
  <si>
    <t>famsim</t>
  </si>
  <si>
    <t>Now have to fd these appropriately for Putin period:</t>
  </si>
  <si>
    <t>FD0.725_russim@Fractional difference of russim, d = 0.725</t>
  </si>
  <si>
    <t>FD0.47_famsim@Fractional difference of famsim, d = 0.47</t>
  </si>
  <si>
    <t>Now predict Putap with column 8 model:</t>
  </si>
  <si>
    <t>Nordost@</t>
  </si>
  <si>
    <t>Beslan@</t>
  </si>
  <si>
    <t>Kursk@</t>
  </si>
  <si>
    <t>nineleven@</t>
  </si>
  <si>
    <t>Khodnov@</t>
  </si>
  <si>
    <t>Sovhymn@ should be Dec 2000; have done 1 in Jan 2001</t>
  </si>
  <si>
    <t>iraqp@ should be April 03; have done 1 in May 03</t>
  </si>
  <si>
    <t>ntvp@ should be 1 in April 01; have done 1 in May 01</t>
  </si>
  <si>
    <t>monthly</t>
  </si>
  <si>
    <t>Putin PM</t>
  </si>
  <si>
    <t>Putin</t>
  </si>
  <si>
    <t>Medvedev</t>
  </si>
  <si>
    <t>Среднее</t>
  </si>
  <si>
    <t>Очень плохое</t>
  </si>
  <si>
    <t xml:space="preserve">VCIOM data </t>
  </si>
  <si>
    <t>затрудняюсь ответить</t>
  </si>
  <si>
    <t xml:space="preserve">Хорошее </t>
  </si>
  <si>
    <t xml:space="preserve">Плохое </t>
  </si>
  <si>
    <t xml:space="preserve">Очень хорошее </t>
  </si>
  <si>
    <t>downloaded from www.wciom.ru</t>
  </si>
  <si>
    <t>Levada russec</t>
  </si>
  <si>
    <t xml:space="preserve">Regress Russec on these five variables: </t>
  </si>
  <si>
    <t>reg  russec vgood good med bad vbad dontknow</t>
  </si>
  <si>
    <t xml:space="preserve">      Source |       SS       df       MS              Number of obs =      28</t>
  </si>
  <si>
    <t xml:space="preserve">       Model |  3014.27104     6  502.378507           Prob &gt; F      =  0.0000</t>
  </si>
  <si>
    <t xml:space="preserve">    Residual |  523.521644    21  24.9296021           R-squared     =  0.8520</t>
  </si>
  <si>
    <t>-------------+------------------------------           Adj R-squared =  0.8097</t>
  </si>
  <si>
    <t xml:space="preserve">       Total |  3537.79269    27  131.029359           Root MSE      =   4.993</t>
  </si>
  <si>
    <t>------------------------------------------------------------------------------</t>
  </si>
  <si>
    <t xml:space="preserve">      russec |      Coef.   Std. Err.      t    P&gt;|t|     [95% Conf. Interval]</t>
  </si>
  <si>
    <t>-------------+----------------------------------------------------------------</t>
  </si>
  <si>
    <t xml:space="preserve">       vgood |  -2.313624   2.467852    -0.94   0.359    -7.445803    2.818555</t>
  </si>
  <si>
    <t xml:space="preserve">        good |   2.962198    1.89905     1.56   0.134    -.9870924    6.911488</t>
  </si>
  <si>
    <t xml:space="preserve">         med |   3.026055   1.815408     1.67   0.110     -.749292    6.801402</t>
  </si>
  <si>
    <t xml:space="preserve">         bad |   1.767666   1.841323     0.96   0.348    -2.061575    5.596907</t>
  </si>
  <si>
    <t xml:space="preserve">        vbad |   .9023694   1.937794     0.47   0.646    -3.127493    4.932232</t>
  </si>
  <si>
    <t xml:space="preserve">    dontknow |   2.951825   2.006176     1.47   0.156    -1.220246    7.123897</t>
  </si>
  <si>
    <t xml:space="preserve">       _cons |  -282.7046    179.266    -1.58   0.130    -655.5088    90.09948</t>
  </si>
  <si>
    <t>Predicted values</t>
  </si>
  <si>
    <t xml:space="preserve">Levada russec with wciom-based interpolations </t>
  </si>
  <si>
    <t>To predict into Medvedev period with Putin's model (column 8)</t>
  </si>
  <si>
    <t>Russecinterp</t>
  </si>
  <si>
    <t>КАК БЫ ВЫ ОЦЕНИЛИ ЭКОНОМИЧЕСКОЕ ПОЛОЖЕНИЕ РОССИИ?</t>
  </si>
  <si>
    <t>To forecast for new leader after Yeltsin, using column 6 model</t>
  </si>
  <si>
    <t>months, with new leader starting sep 1999</t>
  </si>
  <si>
    <t>Predicted fdo.884yelt but with new months starting at Sept 1999</t>
  </si>
  <si>
    <t>Predicted presidential rating, but with new months starting Sept 99 (after reverse fd-ing, d = -.884)</t>
  </si>
  <si>
    <t>Putin 10pt scale, Jan 2000-Sep 2004, Levada Center download, www.levada.ru; Nov 2004- Mar 2008, www.russiavotes.org; prime minister months in grey</t>
  </si>
  <si>
    <t>FD0.725_Russec@Fractional difference of Russec, d = 0.725</t>
  </si>
  <si>
    <t>FD0.47_Fammat@Fractional difference of Fammat, d = 0.47</t>
  </si>
  <si>
    <t>FD0.735_chechwar2@Fractional difference of chechwar2, d = 0.735</t>
  </si>
  <si>
    <t>FD0.646_putapp@Fractional difference of putapp, d = 0.646, with</t>
  </si>
  <si>
    <t>Simulating economic perceptions for the early period of Yeltsin's presidency, in order to give Yeltsin's economy to Putin</t>
  </si>
  <si>
    <t>Use predictions for period before actual ec perceptions data start:</t>
  </si>
  <si>
    <t>pred fdo.646putap</t>
  </si>
  <si>
    <t xml:space="preserve">Predicting Russec and Fammat using Table 3 columns 2 and 4--just the economic variables. </t>
  </si>
  <si>
    <t>nov94p@</t>
  </si>
  <si>
    <t>monetize@</t>
  </si>
  <si>
    <t>putdum@</t>
  </si>
  <si>
    <t>D1_tenpt@Difference of tenpt, period 1</t>
  </si>
  <si>
    <t>recovery@</t>
  </si>
  <si>
    <t>camp96@</t>
  </si>
  <si>
    <t>camp04@</t>
  </si>
  <si>
    <t>FD1.286_rwarrear@Fractional difference of rwarrear, d = 1.286</t>
  </si>
  <si>
    <t>FD1.087_Unemployment@Fractional difference of Unemployment, d =</t>
  </si>
  <si>
    <t>FD0.59_inflation@Fractional difference of inflation, d = 0.59</t>
  </si>
  <si>
    <t>FD0.844_workdem@Fractional difference of workdem, d = 0.844</t>
  </si>
  <si>
    <t>fecmrussrwagework(-1)@Lag of FD0.462_Residuals125, order 1</t>
  </si>
  <si>
    <t>simulated fdo.947russec ec vars</t>
  </si>
  <si>
    <t>FD0.947_Russec@Fractional difference of Russec, d = 0.947</t>
  </si>
  <si>
    <t>FD-0.947_estfdoruss@Fractional difference of estfdoruss, d = -0.</t>
  </si>
  <si>
    <t>FD0.979_pens@Fractional difference of pens, d = 0.979</t>
  </si>
  <si>
    <t>actual russec</t>
  </si>
  <si>
    <t>FD0.832_Fammat@Fractional difference of Fammat, d = 0.832</t>
  </si>
  <si>
    <t>actual fdo.832fammat</t>
  </si>
  <si>
    <t>FD1.067_rwage@Fractional difference of rwage, d = 1.067</t>
  </si>
  <si>
    <t>fecmfamrwageunem(-1)@</t>
  </si>
  <si>
    <t>after reverse fd-ing est fammat</t>
  </si>
  <si>
    <t>pred fammat</t>
  </si>
  <si>
    <t>actual fammat</t>
  </si>
  <si>
    <t>month@</t>
  </si>
  <si>
    <t>yeltsin10pt@</t>
  </si>
  <si>
    <t>putin10pt@</t>
  </si>
  <si>
    <t>yelapp@</t>
  </si>
  <si>
    <t>putapp@</t>
  </si>
  <si>
    <t>putapbacktosep@</t>
  </si>
  <si>
    <t>app@</t>
  </si>
  <si>
    <t>tenpt@</t>
  </si>
  <si>
    <t>Russec@</t>
  </si>
  <si>
    <t>Fammat@</t>
  </si>
  <si>
    <t>Echope@</t>
  </si>
  <si>
    <t>Polsit@</t>
  </si>
  <si>
    <t>chechwar2@</t>
  </si>
  <si>
    <t>chechmil@</t>
  </si>
  <si>
    <t>FDO646PUTAP(-1)@</t>
  </si>
  <si>
    <t>FD0.635_Echope@Fractional difference of Echope, d = 0.635</t>
  </si>
  <si>
    <t>FD0.634_Polsit@Fractional difference of Polsit, d = 0.634</t>
  </si>
  <si>
    <t>Resprus@Residuals,</t>
  </si>
  <si>
    <t>Respfam@Residuals,</t>
  </si>
  <si>
    <t>Respec@Residuals,</t>
  </si>
  <si>
    <t>Resppol@Residuals,</t>
  </si>
  <si>
    <t>Respchech@Residuals,</t>
  </si>
  <si>
    <t>Fhpress@</t>
  </si>
  <si>
    <t>international@</t>
  </si>
  <si>
    <t>FD0.441_international@Fractional difference of international, d</t>
  </si>
  <si>
    <t>order@</t>
  </si>
  <si>
    <t>FD0.478_order@Fractional difference of order, d = 0.478</t>
  </si>
  <si>
    <t>rwage@</t>
  </si>
  <si>
    <t>rwarrear@</t>
  </si>
  <si>
    <t>Unemployment@</t>
  </si>
  <si>
    <t>inflation@</t>
  </si>
  <si>
    <t>workdem@demand for workers, ent announcements to emp service, th</t>
  </si>
  <si>
    <t>pens@</t>
  </si>
  <si>
    <t>Resrusrwage@Residuals,</t>
  </si>
  <si>
    <t>Resrusrwarrarea@Residuals,</t>
  </si>
  <si>
    <t>Resrusunemp@Residuals,</t>
  </si>
  <si>
    <t>Resrusinfl@Residuals,</t>
  </si>
  <si>
    <t>Resruswork@Residuals,</t>
  </si>
  <si>
    <t>Resruspens@Residuals,</t>
  </si>
  <si>
    <t>Resfamrwage@Residuals,</t>
  </si>
  <si>
    <t>Resfamrwarrear@Residuals,</t>
  </si>
  <si>
    <t>Resfamunemp@Residuals,</t>
  </si>
  <si>
    <t>Resfaminfl@Residuals,</t>
  </si>
  <si>
    <t>Resfamwork@Residuals,</t>
  </si>
  <si>
    <t>Resfampens@Residuals,</t>
  </si>
  <si>
    <t>Resecrwage@Residuals,</t>
  </si>
  <si>
    <t>Resecrwarrea@Residuals,</t>
  </si>
  <si>
    <t>Resecunemp@Residuals,</t>
  </si>
  <si>
    <t>Resecinfl@Residuals,</t>
  </si>
  <si>
    <t>Resecwork@Residuals,</t>
  </si>
  <si>
    <t>Resecpens@Residuals,</t>
  </si>
  <si>
    <t>FD0.819_Resrusrwage(-1)@Lag of FD0.819_Resrusrwage, order 1</t>
  </si>
  <si>
    <t>FD0.688_Resrusunemp(-1)@Lag of FD0.688_Resrusunemp, order 1</t>
  </si>
  <si>
    <t>FD0.711_Resruswork(-1)@Lag of FD0.711_Resruswork, order 1</t>
  </si>
  <si>
    <t>FD0.782_Resruspens(-1)@Lag of FD0.782_Resruspens, order 1</t>
  </si>
  <si>
    <t>FD0.742_Resfamrwage(-1)@Lag of FD0.742_Resfamrwage, order 1</t>
  </si>
  <si>
    <t>FD0.645_Resfamrwarrear(-1)@Lag of FD0.645_Resfamrwarrear, order</t>
  </si>
  <si>
    <t>FD0.44_Resfamunemp(-1)@Lag of FD0.44_Resfamunemp, order 1</t>
  </si>
  <si>
    <t>FD0.643_Resfamwork(-1)@Lag of FD0.643_Resfamwork, order 1</t>
  </si>
  <si>
    <t>FD0.866_Resecrwage(-1)@Lag of FD0.866_Resecrwage, order 1</t>
  </si>
  <si>
    <t>FD0.764_Resecrwarrea(-1)@Lag of FD0.764_Resecrwarrea, order 1</t>
  </si>
  <si>
    <t>FD0.775_Resecunemp(-1)@Lag of FD0.775_Resecunemp, order 1</t>
  </si>
  <si>
    <t>FD0.366_Resecwork(-1)@Lag of FD0.366_Resecwork, order 1</t>
  </si>
  <si>
    <t>camp00@</t>
  </si>
  <si>
    <t>camp08@</t>
  </si>
  <si>
    <t>FD0.884_Echope@Fractional difference of Echope, d = 0.884</t>
  </si>
  <si>
    <t>Residuals125@Residuals,  in Model economic</t>
  </si>
  <si>
    <t>FD0.462_Residuals125@Fractional difference of Residuals125, d =</t>
  </si>
  <si>
    <t>Residuals160@Residuals,  in Model economic2</t>
  </si>
  <si>
    <t>FD0.442_Residuals160@Fractional difference of Residuals160, d =</t>
  </si>
  <si>
    <t>Residuals185@Residuals,  in Model economic2</t>
  </si>
  <si>
    <t>Residuals200@Residuals,  in Model economic2</t>
  </si>
  <si>
    <t>FD0.356_Residuals200@Fractional difference of Residuals200, d =</t>
  </si>
  <si>
    <t>FD0.356_Residuals200(-1)@Lag of FD0.356_Residuals200, order 1</t>
  </si>
  <si>
    <t>1-1</t>
  </si>
  <si>
    <t>2-1</t>
  </si>
  <si>
    <t>fdo909russec with Putin months for Yeltsin</t>
  </si>
  <si>
    <t>fdo977fammat with Putin months for Yeltsin</t>
  </si>
  <si>
    <t>est fdo884yeltsin10pt using ec perceptions from Putin's term and column 6 table 1 model</t>
  </si>
  <si>
    <t>yeltsin10pt</t>
  </si>
  <si>
    <t>Fdo909russec</t>
  </si>
  <si>
    <t>fdo977fammat</t>
  </si>
  <si>
    <t>fdo884yeltsin10pt</t>
  </si>
  <si>
    <t>Predicted presidential rating (after reverse fd-ing, d = -.884); for fding I add the actual values of fdo.884yeltsin10pt up to Nov 1999, followed by the estimates in column M.</t>
  </si>
  <si>
    <t>Predicted fdo.884yel (new months starting at Jan 2000)</t>
  </si>
  <si>
    <t>starting jan 00</t>
  </si>
  <si>
    <t>starting sep 99</t>
  </si>
  <si>
    <t>actual</t>
  </si>
  <si>
    <t>Yeltsin10pt</t>
  </si>
  <si>
    <t>Fdo.884yeltsin10pt@</t>
  </si>
  <si>
    <t>FD0.909russec@</t>
  </si>
  <si>
    <t>FD0.977fammat@</t>
  </si>
  <si>
    <t>FD0.505echope@</t>
  </si>
  <si>
    <t>FD0.553polsit@</t>
  </si>
  <si>
    <t>FECMyrus(-1)@</t>
  </si>
  <si>
    <t>FECMyfam(-1)@</t>
  </si>
  <si>
    <t>FECMyrusfam(-1)@</t>
  </si>
  <si>
    <t>FECMpchech(-1)@</t>
  </si>
  <si>
    <t>FECMpechop(-1)@</t>
  </si>
  <si>
    <t>FECMppol(-1)@</t>
  </si>
  <si>
    <t>FECMpchechechop(-1)@</t>
  </si>
  <si>
    <t>D1_yeltsin10pt@Difference of yeltsin10pt, period 1</t>
  </si>
  <si>
    <t>Residuals57@Residuals,  in Model short2</t>
  </si>
  <si>
    <t>FD0.386_Residuals57@Fractional difference of Residuals57, d = 0.</t>
  </si>
  <si>
    <t>FD0.386_Residuals57(-1)@Lag of FD0.386_Residuals57, order 1</t>
  </si>
  <si>
    <t>FD0.344_Resyrus@Fractional difference of Resyrus, d = 0.344</t>
  </si>
  <si>
    <t>FD0.509_Resyfam@Fractional difference of Resyfam, d = 0.509</t>
  </si>
  <si>
    <t>fecmresyrus(-1)@</t>
  </si>
  <si>
    <t>femresyfam(-1)@</t>
  </si>
  <si>
    <t>FD0.909russec(-1)@Lag of FD0.909russec, order 1</t>
  </si>
  <si>
    <t>FD0.505echope(-1)@Lag of FD0.505echope, order 1</t>
  </si>
  <si>
    <t>FD0.553polsit(-1)@Lag of FD0.553polsit, order 1</t>
  </si>
  <si>
    <t>FD0.725_Russec(-1)@Lag of FD0.725_Russec, order 1</t>
  </si>
  <si>
    <t>FD0.635_Echope(-1)@Lag of FD0.635_Echope, order 1</t>
  </si>
  <si>
    <t>FD0.634_Polsit(-1)@Lag of FD0.634_Polsit, order 1</t>
  </si>
  <si>
    <t>FD0.553polsit(-1)(-1)@Lag of FD0.553polsit(-1), order 1</t>
  </si>
  <si>
    <t>FD0.635_Echope(-1)(-1)@Lag of FD0.635_Echope(-1), order 1</t>
  </si>
  <si>
    <t>86-1</t>
  </si>
  <si>
    <t xml:space="preserve">Ekonomicheskie i Sotsialnie peremeni: monitoring obshchestvennogo mnenia. I have used the latter since they appear more fine-grained. </t>
  </si>
  <si>
    <t>grey values interpolated.</t>
  </si>
  <si>
    <t>Putin approval, percent</t>
  </si>
  <si>
    <t>Putin approval percent including PM period</t>
  </si>
  <si>
    <t>FD0.604_chechmil@Fractional difference of chechmil, d = 0.604</t>
  </si>
  <si>
    <t>FD0.635_echopesim@Fractional difference of echopesim, d = 0.635</t>
  </si>
  <si>
    <t>monetize</t>
  </si>
  <si>
    <t>fdo.604chechmil</t>
  </si>
  <si>
    <t>What evaluation from 1 (lowest) to 10 (highest) would you give the President of Russia, __________?  Mar 1994-Nov 1999, bimonthly series, average response.</t>
  </si>
  <si>
    <t>On the whole do you approve or disapprove of the performance of President ____? % saying they approve. Sep 1996-Mar 2008, bimonthly series.</t>
  </si>
  <si>
    <t>tenpt</t>
  </si>
  <si>
    <t xml:space="preserve">average 10pt ratings for Yeltsin and Putin concatenated. </t>
  </si>
  <si>
    <t>app</t>
  </si>
  <si>
    <t>average percent approving of the president's performance, Yeltsin and Putin terms concatenated.</t>
  </si>
  <si>
    <t>Putapbacktosep</t>
  </si>
  <si>
    <t>Percent approving of Putin's performance as President (Jan 2000-Mar 2008) concatenated with percent approving of Putin's performance as PM (Sep -Nov, 1999).</t>
  </si>
  <si>
    <t>Months</t>
  </si>
  <si>
    <t>number of months incumbent president has been in office since June 1991 (Yeltsin), since Dec 1999 (Putin)</t>
  </si>
  <si>
    <t>Orchp</t>
  </si>
  <si>
    <t>yhosp1</t>
  </si>
  <si>
    <t xml:space="preserve">1 in Sep 1994 (after Yeltsin drunkenly conducted band in Berlin), 0 otherwise. </t>
  </si>
  <si>
    <t>1 for any month in which Yeltsin reported to be in hospital (including just for checkup), 0 otherwise.</t>
  </si>
  <si>
    <t>budp</t>
  </si>
  <si>
    <t>che1start</t>
  </si>
  <si>
    <t>che1end</t>
  </si>
  <si>
    <t>1 in July 1995 (after Budyonnovsk terrorist attack), 0 otherwise.</t>
  </si>
  <si>
    <t>1 in May and July 1996 (end of first Chechen war), 0 otherwise.</t>
  </si>
  <si>
    <t>1 in Jan 1995 (start of first Chechen war), 0 otherwise.</t>
  </si>
  <si>
    <t>startc2</t>
  </si>
  <si>
    <t xml:space="preserve">1 in Sep 1999 (start of second Chechen war), 0 otherwise. </t>
  </si>
  <si>
    <t>finp</t>
  </si>
  <si>
    <t xml:space="preserve">1 in September 1998 (financial crisis), 0 otherwise. </t>
  </si>
  <si>
    <t>kosp</t>
  </si>
  <si>
    <t>1 in May 1999 (Kosovo bombing), 0 otherwise.</t>
  </si>
  <si>
    <t>1 in Nov 2002 (after Nordost terrorist attack), 0 otherwise.</t>
  </si>
  <si>
    <t xml:space="preserve">1 in Sep 2004 (Beslan terrorist attack), 0 otherwise. </t>
  </si>
  <si>
    <t xml:space="preserve">1 in Sep 2000 (after sinking of the Kursk), 0 otherwise. </t>
  </si>
  <si>
    <t xml:space="preserve">1 in Sep 2001 (Nine-Eleven), 0 otherwise. </t>
  </si>
  <si>
    <t>1 in Nov 2003 (after Khodorkovsky arrested), 0 otherwise.</t>
  </si>
  <si>
    <t>1 in Jan 2001 (after Putin's instatement of old music to Soviet anthem), 0 otherwise.</t>
  </si>
  <si>
    <t xml:space="preserve">1 in May 2003 (after beginning of US Iraq war), 0 otherwise. </t>
  </si>
  <si>
    <t>1 in May 2001 (after takeover of NTV), 0 otherwise.</t>
  </si>
  <si>
    <t>ntvp</t>
  </si>
  <si>
    <t>order</t>
  </si>
  <si>
    <t>In answer to: "How successfully has Vladimir Putin coped with the problem of introducing order in the country?" percent that said very or quite successfully minus percent that said not especially successfully or completely unsuccessfully, Levada Center</t>
  </si>
  <si>
    <t>demand for workers, jobs announced by enterprises to state employment service, thousands</t>
  </si>
  <si>
    <t>Goskmost RF.</t>
  </si>
  <si>
    <t xml:space="preserve">average monthly pension, December 1997 th. Rs. </t>
  </si>
  <si>
    <t>1 in November 1994 (after banking crisis), 0 otherwise.</t>
  </si>
  <si>
    <t xml:space="preserve">1 in January 2005 (introduction of monetization of benefits), 0 otherwise. </t>
  </si>
  <si>
    <t>1 from 2000 to March 2008, 0 otherwise (Putin's presidencies).</t>
  </si>
  <si>
    <t>D1_tenpt</t>
  </si>
  <si>
    <t>1 period change in tenpt</t>
  </si>
  <si>
    <t>1 from Mar 1999-Mar 2008; 0 otherwise; period of economic recovery.</t>
  </si>
  <si>
    <t>presidential campaign: 1 in Mar, May, July 1996, -1 in Sep, Nov 1996 and Jan 1997.</t>
  </si>
  <si>
    <t>presidential campaign: 1 in Nov 1999, Jan, Mar 2000, -1 in May, Jul, Aug 2000.</t>
  </si>
  <si>
    <t>presidential campaign: 1 in Nov 2003, Jan, Mar 2004, -1 in May, Jul, Aug 2004.</t>
  </si>
  <si>
    <t>presidential campaign: 1 in Nov 2007, Jan, Mar 2008 (then dataset ends).</t>
  </si>
  <si>
    <t>nineleven</t>
  </si>
  <si>
    <t>Khodnov</t>
  </si>
  <si>
    <t xml:space="preserve">Sovhymn  </t>
  </si>
  <si>
    <t xml:space="preserve">iraqp </t>
  </si>
  <si>
    <t>international</t>
  </si>
  <si>
    <t>workdem</t>
  </si>
  <si>
    <t>pens</t>
  </si>
  <si>
    <t>nov94p</t>
  </si>
  <si>
    <t>putdum</t>
  </si>
  <si>
    <t>recovery</t>
  </si>
  <si>
    <t>camp96</t>
  </si>
  <si>
    <t>camp00</t>
  </si>
  <si>
    <t>camp04</t>
  </si>
  <si>
    <t>camp08</t>
  </si>
  <si>
    <r>
      <t xml:space="preserve">Russian Economic Trends database and </t>
    </r>
    <r>
      <rPr>
        <i/>
        <sz val="8"/>
        <rFont val="Calibri"/>
        <family val="2"/>
      </rPr>
      <t>Voprosy Statistiki</t>
    </r>
    <r>
      <rPr>
        <sz val="8"/>
        <rFont val="Calibri"/>
        <family val="2"/>
      </rPr>
      <t xml:space="preserve"> March 2007, plus Goskomstat RF updates</t>
    </r>
  </si>
  <si>
    <r>
      <t xml:space="preserve">Russian Economic Trends Database, Goskomstat  publications including </t>
    </r>
    <r>
      <rPr>
        <i/>
        <sz val="8"/>
        <rFont val="Calibri"/>
        <family val="2"/>
      </rPr>
      <t xml:space="preserve"> Sotsialno-ekonomicheskoe polozhenie Rossii</t>
    </r>
    <r>
      <rPr>
        <sz val="8"/>
        <rFont val="Calibri"/>
        <family val="2"/>
      </rPr>
      <t xml:space="preserve"> , various issues, </t>
    </r>
    <r>
      <rPr>
        <i/>
        <sz val="8"/>
        <rFont val="Calibri"/>
        <family val="2"/>
      </rPr>
      <t>Statistichesky biulleten.</t>
    </r>
  </si>
  <si>
    <r>
      <t xml:space="preserve">Russian Economic Trends Database with updates from Goskomstat,  </t>
    </r>
    <r>
      <rPr>
        <i/>
        <sz val="8"/>
        <rFont val="Calibri"/>
        <family val="2"/>
      </rPr>
      <t>Informatsiia o sotsialno-ekonomicheskom polozhenii Rossii</t>
    </r>
    <r>
      <rPr>
        <sz val="8"/>
        <rFont val="Calibri"/>
        <family val="2"/>
      </rPr>
      <t>, various months.</t>
    </r>
  </si>
  <si>
    <t>Author</t>
  </si>
  <si>
    <t>Need to do this for echope</t>
  </si>
  <si>
    <t>fdo.725russecinterp</t>
  </si>
  <si>
    <t>fdo.604chechmillong (continuing at 13.2 after Dec 2007)</t>
  </si>
  <si>
    <t>monthscont</t>
  </si>
  <si>
    <t>pred fdo646putap</t>
  </si>
  <si>
    <t>actual putap</t>
  </si>
  <si>
    <t>Respchmil@Residuals,</t>
  </si>
  <si>
    <t>yhOSP1@ 1 in month that Yeltsin reported in the hospital</t>
  </si>
  <si>
    <t>FECMpchmil(-1)@</t>
  </si>
  <si>
    <t>FECMpecmil(-1)@</t>
  </si>
  <si>
    <t>trend@</t>
  </si>
  <si>
    <t>FD0.505echope(-1)(-1)@Lag of FD0.505echope(-1), order 1</t>
  </si>
  <si>
    <t>FD0.634_Polsit(-1)(-1)@Lag of FD0.634_Polsit(-1), order 1</t>
  </si>
  <si>
    <t>Do you consider that it is necessary to continue the military operation in Chechnya or begin peace negotiations with the "fighters?"; % saying "continue military operation", missing values—8 % of the total—linearly interpolated.</t>
  </si>
  <si>
    <t>Reverse fd by -.646</t>
  </si>
  <si>
    <t>Linear interpolations</t>
  </si>
  <si>
    <t>Echope continued with interps</t>
  </si>
  <si>
    <t>Echopeinterp</t>
  </si>
  <si>
    <t>FD0.635_echopeinterp@Fractional difference of echopeinterp, d =</t>
  </si>
  <si>
    <t>Using model 8</t>
  </si>
  <si>
    <t>predcont with Georgia bounce (88-80.4) taken out</t>
  </si>
  <si>
    <t>Medvedev actual</t>
  </si>
  <si>
    <t>Medvedev minus the Georgia jump  (13.6)</t>
  </si>
  <si>
    <t>reverse fd'd--note I put in the actual values of fdo.646putap until Mar 2008, then the predicted</t>
  </si>
  <si>
    <t>reverse fdo'd, but using Medvedev's initial points</t>
  </si>
  <si>
    <t>fdo.646</t>
  </si>
  <si>
    <t>campall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</si>
</sst>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yy;@"/>
    <numFmt numFmtId="165" formatCode="0.000"/>
    <numFmt numFmtId="166" formatCode="0.0"/>
    <numFmt numFmtId="167" formatCode="0.00000"/>
  </numFmts>
  <fonts count="32" x14ac:knownFonts="1">
    <font>
      <sz val="11"/>
      <color theme="1"/>
      <name val="Calibri"/>
      <family val="2"/>
      <scheme val="minor"/>
    </font>
    <font>
      <sz val="8"/>
      <name val="Arial"/>
      <family val="2"/>
    </font>
    <font>
      <b/>
      <sz val="8"/>
      <name val="Arial"/>
      <family val="2"/>
    </font>
    <font>
      <sz val="8"/>
      <color indexed="12"/>
      <name val="Arial"/>
      <family val="2"/>
    </font>
    <font>
      <sz val="10"/>
      <color rgb="FF000000"/>
      <name val="Calibri"/>
      <family val="2"/>
      <scheme val="minor"/>
    </font>
    <font>
      <sz val="8"/>
      <color theme="1"/>
      <name val="Calibri"/>
      <family val="2"/>
      <scheme val="minor"/>
    </font>
    <font>
      <sz val="8"/>
      <name val="Calibri"/>
      <family val="2"/>
      <scheme val="minor"/>
    </font>
    <font>
      <sz val="8"/>
      <color indexed="23"/>
      <name val="Calibri"/>
      <family val="2"/>
      <scheme val="minor"/>
    </font>
    <font>
      <sz val="8"/>
      <color indexed="55"/>
      <name val="Calibri"/>
      <family val="2"/>
      <scheme val="minor"/>
    </font>
    <font>
      <sz val="9"/>
      <color indexed="81"/>
      <name val="Tahoma"/>
      <family val="2"/>
    </font>
    <font>
      <b/>
      <sz val="9"/>
      <color indexed="81"/>
      <name val="Tahoma"/>
      <family val="2"/>
    </font>
    <font>
      <sz val="8"/>
      <color theme="1"/>
      <name val="Calibri"/>
      <family val="2"/>
    </font>
    <font>
      <i/>
      <sz val="8"/>
      <color theme="1"/>
      <name val="Calibri"/>
      <family val="2"/>
    </font>
    <font>
      <sz val="8"/>
      <color theme="0" tint="-0.34998626667073579"/>
      <name val="Calibri"/>
      <family val="2"/>
      <scheme val="minor"/>
    </font>
    <font>
      <sz val="8"/>
      <color indexed="22"/>
      <name val="Calibri"/>
      <family val="2"/>
      <scheme val="minor"/>
    </font>
    <font>
      <sz val="8"/>
      <color theme="0" tint="-0.14999847407452621"/>
      <name val="Calibri"/>
      <family val="2"/>
      <scheme val="minor"/>
    </font>
    <font>
      <sz val="8"/>
      <color rgb="FF0070C0"/>
      <name val="Calibri"/>
      <family val="2"/>
      <scheme val="minor"/>
    </font>
    <font>
      <i/>
      <sz val="9"/>
      <color indexed="81"/>
      <name val="Tahoma"/>
      <family val="2"/>
    </font>
    <font>
      <sz val="8"/>
      <color theme="3" tint="0.39997558519241921"/>
      <name val="Calibri"/>
      <family val="2"/>
      <scheme val="minor"/>
    </font>
    <font>
      <sz val="8"/>
      <color theme="0" tint="-0.499984740745262"/>
      <name val="Calibri"/>
      <family val="2"/>
      <scheme val="minor"/>
    </font>
    <font>
      <sz val="8"/>
      <color theme="0" tint="-0.499984740745262"/>
      <name val="Arial"/>
      <family val="2"/>
    </font>
    <font>
      <sz val="8"/>
      <color indexed="12"/>
      <name val="Calibri"/>
      <family val="2"/>
      <scheme val="minor"/>
    </font>
    <font>
      <sz val="8"/>
      <color rgb="FFFF0000"/>
      <name val="Calibri"/>
      <family val="2"/>
      <scheme val="minor"/>
    </font>
    <font>
      <sz val="8"/>
      <color rgb="FF000000"/>
      <name val="Calibri"/>
      <family val="2"/>
      <scheme val="minor"/>
    </font>
    <font>
      <sz val="8"/>
      <color indexed="25"/>
      <name val="Calibri"/>
      <family val="2"/>
      <scheme val="minor"/>
    </font>
    <font>
      <sz val="8"/>
      <color indexed="57"/>
      <name val="Calibri"/>
      <family val="2"/>
      <scheme val="minor"/>
    </font>
    <font>
      <sz val="8"/>
      <color indexed="48"/>
      <name val="Calibri"/>
      <family val="2"/>
      <scheme val="minor"/>
    </font>
    <font>
      <sz val="8"/>
      <color theme="4"/>
      <name val="Calibri"/>
      <family val="2"/>
      <scheme val="minor"/>
    </font>
    <font>
      <sz val="8"/>
      <name val="Calibri"/>
      <family val="2"/>
    </font>
    <font>
      <i/>
      <sz val="8"/>
      <name val="Calibri"/>
      <family val="2"/>
    </font>
    <font>
      <b/>
      <sz val="10"/>
      <name val="Calibri"/>
      <family val="2"/>
    </font>
    <font>
      <sz val="8"/>
      <color theme="1"/>
      <name val="Courier New"/>
      <family val="3"/>
    </font>
  </fonts>
  <fills count="3">
    <fill>
      <patternFill patternType="none"/>
    </fill>
    <fill>
      <patternFill patternType="gray125"/>
    </fill>
    <fill>
      <patternFill patternType="solid">
        <fgColor theme="0"/>
        <bgColor indexed="64"/>
      </patternFill>
    </fill>
  </fills>
  <borders count="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8"/>
      </top>
      <bottom/>
      <diagonal/>
    </border>
    <border>
      <left/>
      <right/>
      <top/>
      <bottom style="thin">
        <color indexed="8"/>
      </bottom>
      <diagonal/>
    </border>
  </borders>
  <cellStyleXfs count="1">
    <xf numFmtId="0" fontId="0" fillId="0" borderId="0"/>
  </cellStyleXfs>
  <cellXfs count="107">
    <xf numFmtId="0" fontId="0" fillId="0" borderId="0" xfId="0"/>
    <xf numFmtId="0" fontId="1" fillId="0" borderId="0" xfId="0" applyFont="1" applyBorder="1" applyAlignment="1">
      <alignment wrapText="1"/>
    </xf>
    <xf numFmtId="0" fontId="1" fillId="0" borderId="0" xfId="0" applyFont="1" applyBorder="1"/>
    <xf numFmtId="0" fontId="1" fillId="0" borderId="0" xfId="0" applyFont="1"/>
    <xf numFmtId="2" fontId="1" fillId="0" borderId="0" xfId="0" applyNumberFormat="1" applyFont="1"/>
    <xf numFmtId="2" fontId="1" fillId="0" borderId="0" xfId="0" applyNumberFormat="1" applyFont="1" applyFill="1"/>
    <xf numFmtId="2" fontId="3" fillId="0" borderId="0" xfId="0" applyNumberFormat="1" applyFont="1"/>
    <xf numFmtId="2" fontId="1" fillId="0" borderId="0" xfId="0" applyNumberFormat="1" applyFont="1" applyFill="1" applyAlignment="1">
      <alignment horizontal="right"/>
    </xf>
    <xf numFmtId="2" fontId="3" fillId="0" borderId="0" xfId="0" applyNumberFormat="1" applyFont="1" applyFill="1"/>
    <xf numFmtId="0" fontId="0" fillId="0" borderId="0" xfId="0" applyNumberFormat="1" applyProtection="1">
      <protection locked="0"/>
    </xf>
    <xf numFmtId="0" fontId="4" fillId="0" borderId="0" xfId="0" applyFont="1" applyAlignment="1">
      <alignment horizontal="left" readingOrder="2"/>
    </xf>
    <xf numFmtId="0" fontId="5" fillId="0" borderId="0" xfId="0" applyFont="1"/>
    <xf numFmtId="0" fontId="5" fillId="0" borderId="0" xfId="0" applyFont="1" applyBorder="1"/>
    <xf numFmtId="1" fontId="5" fillId="0" borderId="0" xfId="0" applyNumberFormat="1" applyFont="1" applyBorder="1"/>
    <xf numFmtId="166" fontId="5" fillId="0" borderId="0" xfId="0" applyNumberFormat="1" applyFont="1" applyBorder="1" applyAlignment="1">
      <alignment horizontal="right"/>
    </xf>
    <xf numFmtId="164" fontId="6" fillId="0" borderId="0" xfId="0" applyNumberFormat="1" applyFont="1" applyBorder="1"/>
    <xf numFmtId="0" fontId="6" fillId="0" borderId="0" xfId="0" applyFont="1" applyFill="1" applyBorder="1" applyAlignment="1"/>
    <xf numFmtId="0" fontId="6" fillId="0" borderId="0" xfId="0" applyFont="1" applyBorder="1"/>
    <xf numFmtId="0" fontId="6" fillId="0" borderId="0" xfId="0" applyNumberFormat="1" applyFont="1" applyBorder="1"/>
    <xf numFmtId="1" fontId="6" fillId="0" borderId="0" xfId="0" applyNumberFormat="1" applyFont="1" applyBorder="1"/>
    <xf numFmtId="0" fontId="6" fillId="0" borderId="0" xfId="0" applyFont="1" applyBorder="1" applyAlignment="1">
      <alignment horizontal="right" wrapText="1"/>
    </xf>
    <xf numFmtId="0" fontId="6" fillId="2" borderId="0" xfId="0" applyFont="1" applyFill="1" applyBorder="1" applyAlignment="1"/>
    <xf numFmtId="0" fontId="6" fillId="0" borderId="0" xfId="0" applyFont="1" applyBorder="1" applyAlignment="1">
      <alignment horizontal="left" wrapText="1"/>
    </xf>
    <xf numFmtId="0" fontId="6" fillId="0" borderId="0" xfId="0" applyFont="1" applyBorder="1" applyAlignment="1">
      <alignment horizontal="right"/>
    </xf>
    <xf numFmtId="1" fontId="6" fillId="0" borderId="0" xfId="0" applyNumberFormat="1" applyFont="1" applyBorder="1" applyAlignment="1">
      <alignment horizontal="right"/>
    </xf>
    <xf numFmtId="0" fontId="5" fillId="0" borderId="0" xfId="0" applyFont="1" applyFill="1" applyBorder="1"/>
    <xf numFmtId="0" fontId="7" fillId="0" borderId="0" xfId="0" applyFont="1" applyFill="1" applyBorder="1"/>
    <xf numFmtId="166" fontId="7" fillId="0" borderId="0" xfId="0" applyNumberFormat="1" applyFont="1" applyFill="1" applyBorder="1"/>
    <xf numFmtId="0" fontId="6" fillId="0" borderId="0" xfId="0" applyNumberFormat="1" applyFont="1" applyFill="1" applyBorder="1"/>
    <xf numFmtId="0" fontId="8" fillId="0" borderId="0" xfId="0" applyFont="1" applyFill="1" applyBorder="1"/>
    <xf numFmtId="2" fontId="5" fillId="0" borderId="0" xfId="0" applyNumberFormat="1" applyFont="1" applyBorder="1"/>
    <xf numFmtId="0" fontId="5" fillId="0" borderId="0" xfId="0" applyNumberFormat="1" applyFont="1" applyProtection="1">
      <protection locked="0"/>
    </xf>
    <xf numFmtId="0" fontId="6" fillId="0" borderId="0" xfId="0" applyFont="1"/>
    <xf numFmtId="0" fontId="13" fillId="0" borderId="0" xfId="0" applyFont="1" applyBorder="1"/>
    <xf numFmtId="0" fontId="14" fillId="0" borderId="0" xfId="0" applyFont="1" applyBorder="1"/>
    <xf numFmtId="1" fontId="6" fillId="0" borderId="0" xfId="0" quotePrefix="1" applyNumberFormat="1" applyFont="1" applyBorder="1" applyAlignment="1">
      <alignment horizontal="right" wrapText="1"/>
    </xf>
    <xf numFmtId="0" fontId="6" fillId="0" borderId="0" xfId="0" applyFont="1" applyBorder="1" applyAlignment="1">
      <alignment horizontal="right" vertical="center" wrapText="1"/>
    </xf>
    <xf numFmtId="0" fontId="15" fillId="0" borderId="0" xfId="0" applyFont="1" applyBorder="1"/>
    <xf numFmtId="0" fontId="16" fillId="0" borderId="0" xfId="0" applyFont="1" applyBorder="1"/>
    <xf numFmtId="17" fontId="5" fillId="0" borderId="0" xfId="0" applyNumberFormat="1" applyFont="1" applyBorder="1"/>
    <xf numFmtId="166" fontId="5" fillId="0" borderId="0" xfId="0" applyNumberFormat="1" applyFont="1" applyAlignment="1">
      <alignment horizontal="right"/>
    </xf>
    <xf numFmtId="1" fontId="5" fillId="0" borderId="0" xfId="0" applyNumberFormat="1" applyFont="1"/>
    <xf numFmtId="1" fontId="5" fillId="0" borderId="0" xfId="0" applyNumberFormat="1" applyFont="1" applyAlignment="1">
      <alignment horizontal="right"/>
    </xf>
    <xf numFmtId="166" fontId="5" fillId="0" borderId="0" xfId="0" applyNumberFormat="1" applyFont="1"/>
    <xf numFmtId="164" fontId="6" fillId="0" borderId="0" xfId="0" applyNumberFormat="1" applyFont="1"/>
    <xf numFmtId="166" fontId="6" fillId="0" borderId="0" xfId="0" applyNumberFormat="1" applyFont="1"/>
    <xf numFmtId="0" fontId="18" fillId="0" borderId="0" xfId="0" applyFont="1"/>
    <xf numFmtId="0" fontId="18" fillId="0" borderId="0" xfId="0" applyFont="1" applyBorder="1"/>
    <xf numFmtId="0" fontId="18" fillId="0" borderId="0" xfId="0" applyNumberFormat="1" applyFont="1" applyProtection="1">
      <protection locked="0"/>
    </xf>
    <xf numFmtId="0" fontId="6" fillId="0" borderId="0" xfId="0" applyNumberFormat="1" applyFont="1" applyProtection="1">
      <protection locked="0"/>
    </xf>
    <xf numFmtId="0" fontId="19" fillId="0" borderId="0" xfId="0" applyNumberFormat="1" applyFont="1" applyProtection="1">
      <protection locked="0"/>
    </xf>
    <xf numFmtId="2" fontId="6" fillId="0" borderId="0" xfId="0" applyNumberFormat="1" applyFont="1"/>
    <xf numFmtId="2" fontId="6" fillId="0" borderId="0" xfId="0" applyNumberFormat="1" applyFont="1" applyFill="1"/>
    <xf numFmtId="2" fontId="21" fillId="0" borderId="0" xfId="0" applyNumberFormat="1" applyFont="1"/>
    <xf numFmtId="0" fontId="19" fillId="0" borderId="0" xfId="0" applyFont="1"/>
    <xf numFmtId="2" fontId="6" fillId="0" borderId="0" xfId="0" applyNumberFormat="1" applyFont="1" applyFill="1" applyAlignment="1">
      <alignment horizontal="right"/>
    </xf>
    <xf numFmtId="2" fontId="21" fillId="0" borderId="0" xfId="0" applyNumberFormat="1" applyFont="1" applyFill="1"/>
    <xf numFmtId="2" fontId="6" fillId="0" borderId="0" xfId="0" applyNumberFormat="1" applyFont="1" applyFill="1" applyAlignment="1">
      <alignment horizontal="right" wrapText="1"/>
    </xf>
    <xf numFmtId="0" fontId="22" fillId="0" borderId="0" xfId="0" applyNumberFormat="1" applyFont="1" applyProtection="1">
      <protection locked="0"/>
    </xf>
    <xf numFmtId="0" fontId="22" fillId="0" borderId="0" xfId="0" applyFont="1" applyBorder="1"/>
    <xf numFmtId="0" fontId="23" fillId="0" borderId="0" xfId="0" applyFont="1" applyAlignment="1">
      <alignment horizontal="right"/>
    </xf>
    <xf numFmtId="0" fontId="6" fillId="0" borderId="3" xfId="0" applyNumberFormat="1" applyFont="1" applyBorder="1"/>
    <xf numFmtId="0" fontId="6" fillId="0" borderId="0" xfId="0" applyNumberFormat="1" applyFont="1"/>
    <xf numFmtId="0" fontId="6" fillId="0" borderId="4" xfId="0" applyNumberFormat="1" applyFont="1" applyBorder="1"/>
    <xf numFmtId="0" fontId="16" fillId="0" borderId="0" xfId="0" applyNumberFormat="1" applyFont="1" applyProtection="1">
      <protection locked="0"/>
    </xf>
    <xf numFmtId="0" fontId="23" fillId="0" borderId="0" xfId="0" applyFont="1"/>
    <xf numFmtId="2" fontId="20" fillId="0" borderId="0" xfId="0" applyNumberFormat="1" applyFont="1" applyFill="1"/>
    <xf numFmtId="0" fontId="6" fillId="0" borderId="0" xfId="0" applyFont="1" applyBorder="1" applyAlignment="1">
      <alignment wrapText="1"/>
    </xf>
    <xf numFmtId="167" fontId="6" fillId="0" borderId="0" xfId="0" applyNumberFormat="1" applyFont="1"/>
    <xf numFmtId="2" fontId="16" fillId="0" borderId="0" xfId="0" applyNumberFormat="1" applyFont="1" applyFill="1"/>
    <xf numFmtId="165" fontId="6" fillId="0" borderId="0" xfId="0" applyNumberFormat="1" applyFont="1"/>
    <xf numFmtId="2" fontId="6" fillId="0" borderId="0" xfId="0" applyNumberFormat="1" applyFont="1" applyProtection="1">
      <protection locked="0"/>
    </xf>
    <xf numFmtId="0" fontId="16" fillId="0" borderId="0" xfId="0" applyFont="1"/>
    <xf numFmtId="0" fontId="6"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wrapText="1"/>
    </xf>
    <xf numFmtId="2" fontId="25" fillId="0" borderId="0" xfId="0" applyNumberFormat="1" applyFont="1" applyBorder="1" applyAlignment="1">
      <alignment horizontal="right" wrapText="1"/>
    </xf>
    <xf numFmtId="0" fontId="6" fillId="0" borderId="1" xfId="0" applyFont="1" applyBorder="1" applyAlignment="1">
      <alignment vertical="top" wrapText="1"/>
    </xf>
    <xf numFmtId="0" fontId="6" fillId="0" borderId="1" xfId="0" applyFont="1" applyBorder="1" applyAlignment="1">
      <alignment wrapText="1"/>
    </xf>
    <xf numFmtId="0" fontId="6" fillId="0" borderId="2" xfId="0" applyFont="1" applyBorder="1" applyAlignment="1">
      <alignment wrapText="1"/>
    </xf>
    <xf numFmtId="0" fontId="6" fillId="0" borderId="2" xfId="0" applyFont="1" applyBorder="1" applyAlignment="1">
      <alignment vertical="top" wrapText="1"/>
    </xf>
    <xf numFmtId="0" fontId="26" fillId="0" borderId="0" xfId="0" applyFont="1"/>
    <xf numFmtId="0" fontId="5" fillId="0" borderId="0" xfId="0" applyNumberFormat="1" applyFont="1"/>
    <xf numFmtId="0" fontId="27" fillId="0" borderId="0" xfId="0" applyFont="1" applyBorder="1"/>
    <xf numFmtId="2" fontId="1" fillId="0" borderId="0" xfId="0" quotePrefix="1" applyNumberFormat="1" applyFont="1" applyAlignment="1">
      <alignment horizontal="right" wrapText="1"/>
    </xf>
    <xf numFmtId="2" fontId="6" fillId="0" borderId="0" xfId="0" quotePrefix="1" applyNumberFormat="1" applyFont="1" applyBorder="1" applyAlignment="1">
      <alignment horizontal="right" wrapText="1"/>
    </xf>
    <xf numFmtId="2" fontId="13" fillId="0" borderId="0" xfId="0" applyNumberFormat="1" applyFont="1" applyBorder="1"/>
    <xf numFmtId="2" fontId="6" fillId="0" borderId="0" xfId="0" applyNumberFormat="1" applyFont="1" applyBorder="1"/>
    <xf numFmtId="2" fontId="6" fillId="0" borderId="0" xfId="0" applyNumberFormat="1" applyFont="1" applyBorder="1" applyAlignment="1">
      <alignment horizontal="right" vertical="center" wrapText="1"/>
    </xf>
    <xf numFmtId="2" fontId="6" fillId="0" borderId="0" xfId="0" applyNumberFormat="1" applyFont="1" applyBorder="1" applyAlignment="1">
      <alignment horizontal="right"/>
    </xf>
    <xf numFmtId="0" fontId="30" fillId="0" borderId="0" xfId="0" applyFont="1" applyBorder="1" applyAlignment="1">
      <alignment wrapText="1"/>
    </xf>
    <xf numFmtId="0" fontId="28" fillId="0" borderId="0" xfId="0" applyFont="1" applyBorder="1" applyAlignment="1"/>
    <xf numFmtId="0" fontId="11" fillId="0" borderId="0" xfId="0" applyFont="1" applyBorder="1" applyAlignment="1"/>
    <xf numFmtId="0" fontId="28" fillId="0" borderId="0" xfId="0" applyFont="1" applyBorder="1" applyAlignment="1">
      <alignment horizontal="left"/>
    </xf>
    <xf numFmtId="0" fontId="11" fillId="0" borderId="0" xfId="0" applyNumberFormat="1" applyFont="1" applyAlignment="1" applyProtection="1">
      <protection locked="0"/>
    </xf>
    <xf numFmtId="0" fontId="30" fillId="0" borderId="0" xfId="0" applyFont="1" applyBorder="1" applyAlignment="1"/>
    <xf numFmtId="0" fontId="6" fillId="0" borderId="0" xfId="0" applyFont="1" applyBorder="1" applyAlignment="1"/>
    <xf numFmtId="0" fontId="1" fillId="0" borderId="0" xfId="0" applyFont="1" applyBorder="1" applyAlignment="1"/>
    <xf numFmtId="0" fontId="2" fillId="0" borderId="0" xfId="0" applyFont="1" applyAlignment="1">
      <alignment horizontal="left"/>
    </xf>
    <xf numFmtId="17" fontId="6" fillId="0" borderId="0" xfId="0" applyNumberFormat="1" applyFont="1" applyProtection="1">
      <protection locked="0"/>
    </xf>
    <xf numFmtId="2" fontId="26" fillId="0" borderId="0" xfId="0" applyNumberFormat="1" applyFont="1"/>
    <xf numFmtId="49" fontId="6" fillId="0" borderId="0" xfId="0" applyNumberFormat="1" applyFont="1" applyProtection="1">
      <protection locked="0"/>
    </xf>
    <xf numFmtId="17" fontId="5" fillId="0" borderId="0" xfId="0" applyNumberFormat="1" applyFont="1"/>
    <xf numFmtId="0" fontId="8" fillId="0" borderId="0" xfId="0" applyFont="1"/>
    <xf numFmtId="0" fontId="31" fillId="0" borderId="0" xfId="0" applyFont="1"/>
    <xf numFmtId="0" fontId="13" fillId="0" borderId="0" xfId="0" applyFont="1"/>
    <xf numFmtId="0" fontId="27"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7.xml"/><Relationship Id="rId5" Type="http://schemas.openxmlformats.org/officeDocument/2006/relationships/chartsheet" Target="chartsheets/sheet2.xml"/><Relationship Id="rId15" Type="http://schemas.openxmlformats.org/officeDocument/2006/relationships/chartsheet" Target="chartsheets/sheet7.xml"/><Relationship Id="rId10" Type="http://schemas.openxmlformats.org/officeDocument/2006/relationships/chartsheet" Target="chartsheets/sheet4.xml"/><Relationship Id="rId19"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    Presidential</a:t>
            </a:r>
            <a:r>
              <a:rPr lang="en-US" baseline="0"/>
              <a:t> Approval, Russia, 1991-2008</a:t>
            </a:r>
            <a:endParaRPr lang="en-US"/>
          </a:p>
        </c:rich>
      </c:tx>
      <c:layout>
        <c:manualLayout>
          <c:xMode val="edge"/>
          <c:yMode val="edge"/>
          <c:x val="8.0710777752954141E-3"/>
          <c:y val="4.0360357611836633E-3"/>
        </c:manualLayout>
      </c:layout>
      <c:overlay val="0"/>
    </c:title>
    <c:autoTitleDeleted val="0"/>
    <c:plotArea>
      <c:layout>
        <c:manualLayout>
          <c:layoutTarget val="inner"/>
          <c:xMode val="edge"/>
          <c:yMode val="edge"/>
          <c:x val="5.5649777498647177E-2"/>
          <c:y val="9.3035709064745648E-2"/>
          <c:w val="0.84050373079699547"/>
          <c:h val="0.58108300504789978"/>
        </c:manualLayout>
      </c:layout>
      <c:lineChart>
        <c:grouping val="standard"/>
        <c:varyColors val="0"/>
        <c:ser>
          <c:idx val="0"/>
          <c:order val="0"/>
          <c:tx>
            <c:v>Yeltsin rating on 10 point scale, left axis</c:v>
          </c:tx>
          <c:spPr>
            <a:ln w="38100">
              <a:solidFill>
                <a:schemeClr val="tx1"/>
              </a:solidFill>
            </a:ln>
          </c:spPr>
          <c:marker>
            <c:symbol val="none"/>
          </c:marker>
          <c:cat>
            <c:numRef>
              <c:f>'approval data'!$A$75:$A$281</c:f>
              <c:numCache>
                <c:formatCode>General</c:formatCode>
                <c:ptCount val="207"/>
                <c:pt idx="0">
                  <c:v>1991</c:v>
                </c:pt>
                <c:pt idx="12">
                  <c:v>1992</c:v>
                </c:pt>
                <c:pt idx="24">
                  <c:v>1993</c:v>
                </c:pt>
                <c:pt idx="36">
                  <c:v>1994</c:v>
                </c:pt>
                <c:pt idx="48">
                  <c:v>1995</c:v>
                </c:pt>
                <c:pt idx="60">
                  <c:v>1996</c:v>
                </c:pt>
                <c:pt idx="72">
                  <c:v>1997</c:v>
                </c:pt>
                <c:pt idx="84">
                  <c:v>1998</c:v>
                </c:pt>
                <c:pt idx="96">
                  <c:v>1999</c:v>
                </c:pt>
                <c:pt idx="108">
                  <c:v>2000</c:v>
                </c:pt>
                <c:pt idx="120">
                  <c:v>2001</c:v>
                </c:pt>
                <c:pt idx="132">
                  <c:v>2002</c:v>
                </c:pt>
                <c:pt idx="144">
                  <c:v>2003</c:v>
                </c:pt>
                <c:pt idx="156">
                  <c:v>2004</c:v>
                </c:pt>
                <c:pt idx="168">
                  <c:v>2005</c:v>
                </c:pt>
                <c:pt idx="180">
                  <c:v>2006</c:v>
                </c:pt>
                <c:pt idx="192">
                  <c:v>2007</c:v>
                </c:pt>
                <c:pt idx="204">
                  <c:v>2008</c:v>
                </c:pt>
              </c:numCache>
            </c:numRef>
          </c:cat>
          <c:val>
            <c:numRef>
              <c:f>'approval data'!$H$75:$H$281</c:f>
              <c:numCache>
                <c:formatCode>0.00</c:formatCode>
                <c:ptCount val="207"/>
                <c:pt idx="6">
                  <c:v>5.21</c:v>
                </c:pt>
                <c:pt idx="9">
                  <c:v>5.77</c:v>
                </c:pt>
                <c:pt idx="10">
                  <c:v>4.5</c:v>
                </c:pt>
                <c:pt idx="12">
                  <c:v>5.0599999999999996</c:v>
                </c:pt>
                <c:pt idx="13">
                  <c:v>5.24</c:v>
                </c:pt>
                <c:pt idx="14">
                  <c:v>4.5599999999999996</c:v>
                </c:pt>
                <c:pt idx="15">
                  <c:v>4.8499999999999996</c:v>
                </c:pt>
                <c:pt idx="16">
                  <c:v>4.49</c:v>
                </c:pt>
                <c:pt idx="17">
                  <c:v>4.5199999999999996</c:v>
                </c:pt>
                <c:pt idx="18">
                  <c:v>3.88</c:v>
                </c:pt>
                <c:pt idx="19">
                  <c:v>4.4800000000000004</c:v>
                </c:pt>
                <c:pt idx="20">
                  <c:v>4.25</c:v>
                </c:pt>
                <c:pt idx="21">
                  <c:v>4.29</c:v>
                </c:pt>
                <c:pt idx="22">
                  <c:v>4.37</c:v>
                </c:pt>
                <c:pt idx="23">
                  <c:v>4.43</c:v>
                </c:pt>
                <c:pt idx="24">
                  <c:v>3.97</c:v>
                </c:pt>
                <c:pt idx="25">
                  <c:v>3.54</c:v>
                </c:pt>
                <c:pt idx="26">
                  <c:v>3.71</c:v>
                </c:pt>
                <c:pt idx="27">
                  <c:v>4.26</c:v>
                </c:pt>
                <c:pt idx="28">
                  <c:v>4.42</c:v>
                </c:pt>
                <c:pt idx="31">
                  <c:v>3.57</c:v>
                </c:pt>
                <c:pt idx="33">
                  <c:v>4.41</c:v>
                </c:pt>
                <c:pt idx="34">
                  <c:v>4.13</c:v>
                </c:pt>
                <c:pt idx="35">
                  <c:v>3.7</c:v>
                </c:pt>
                <c:pt idx="36">
                  <c:v>3.6725000000000003</c:v>
                </c:pt>
                <c:pt idx="37">
                  <c:v>3.6450000000000005</c:v>
                </c:pt>
                <c:pt idx="38">
                  <c:v>3.6175000000000006</c:v>
                </c:pt>
                <c:pt idx="39">
                  <c:v>3.59</c:v>
                </c:pt>
                <c:pt idx="40">
                  <c:v>3.7</c:v>
                </c:pt>
                <c:pt idx="41">
                  <c:v>3.66</c:v>
                </c:pt>
                <c:pt idx="42">
                  <c:v>3.81</c:v>
                </c:pt>
                <c:pt idx="44">
                  <c:v>3.55</c:v>
                </c:pt>
                <c:pt idx="46">
                  <c:v>3.41</c:v>
                </c:pt>
                <c:pt idx="48">
                  <c:v>2.86</c:v>
                </c:pt>
                <c:pt idx="50">
                  <c:v>2.7</c:v>
                </c:pt>
                <c:pt idx="52">
                  <c:v>3.04</c:v>
                </c:pt>
                <c:pt idx="54">
                  <c:v>2.78</c:v>
                </c:pt>
                <c:pt idx="56">
                  <c:v>3.1</c:v>
                </c:pt>
                <c:pt idx="58">
                  <c:v>2.9</c:v>
                </c:pt>
                <c:pt idx="60">
                  <c:v>3.06</c:v>
                </c:pt>
                <c:pt idx="62">
                  <c:v>3.21</c:v>
                </c:pt>
                <c:pt idx="64">
                  <c:v>3.72</c:v>
                </c:pt>
                <c:pt idx="66">
                  <c:v>3.9</c:v>
                </c:pt>
                <c:pt idx="68">
                  <c:v>3.61</c:v>
                </c:pt>
                <c:pt idx="70">
                  <c:v>3.23</c:v>
                </c:pt>
                <c:pt idx="72">
                  <c:v>3.04</c:v>
                </c:pt>
                <c:pt idx="74">
                  <c:v>2.78</c:v>
                </c:pt>
                <c:pt idx="76">
                  <c:v>2.97</c:v>
                </c:pt>
                <c:pt idx="78">
                  <c:v>3.02</c:v>
                </c:pt>
                <c:pt idx="80">
                  <c:v>3.23</c:v>
                </c:pt>
                <c:pt idx="82">
                  <c:v>3.07</c:v>
                </c:pt>
                <c:pt idx="84">
                  <c:v>2.82</c:v>
                </c:pt>
                <c:pt idx="86">
                  <c:v>2.87</c:v>
                </c:pt>
                <c:pt idx="88">
                  <c:v>2.77</c:v>
                </c:pt>
                <c:pt idx="90">
                  <c:v>2.42</c:v>
                </c:pt>
                <c:pt idx="92">
                  <c:v>1.8</c:v>
                </c:pt>
                <c:pt idx="94">
                  <c:v>1.84</c:v>
                </c:pt>
                <c:pt idx="96">
                  <c:v>1.93</c:v>
                </c:pt>
                <c:pt idx="98">
                  <c:v>1.87</c:v>
                </c:pt>
                <c:pt idx="100">
                  <c:v>1.92</c:v>
                </c:pt>
                <c:pt idx="102">
                  <c:v>1.81</c:v>
                </c:pt>
                <c:pt idx="104">
                  <c:v>1.78</c:v>
                </c:pt>
                <c:pt idx="106">
                  <c:v>1.85</c:v>
                </c:pt>
              </c:numCache>
            </c:numRef>
          </c:val>
          <c:smooth val="0"/>
        </c:ser>
        <c:ser>
          <c:idx val="1"/>
          <c:order val="1"/>
          <c:tx>
            <c:v>Putin rating on 10 point scale, left axis</c:v>
          </c:tx>
          <c:spPr>
            <a:ln w="38100">
              <a:solidFill>
                <a:schemeClr val="tx1"/>
              </a:solidFill>
            </a:ln>
          </c:spPr>
          <c:marker>
            <c:symbol val="none"/>
          </c:marker>
          <c:cat>
            <c:numRef>
              <c:f>'approval data'!$A$75:$A$281</c:f>
              <c:numCache>
                <c:formatCode>General</c:formatCode>
                <c:ptCount val="207"/>
                <c:pt idx="0">
                  <c:v>1991</c:v>
                </c:pt>
                <c:pt idx="12">
                  <c:v>1992</c:v>
                </c:pt>
                <c:pt idx="24">
                  <c:v>1993</c:v>
                </c:pt>
                <c:pt idx="36">
                  <c:v>1994</c:v>
                </c:pt>
                <c:pt idx="48">
                  <c:v>1995</c:v>
                </c:pt>
                <c:pt idx="60">
                  <c:v>1996</c:v>
                </c:pt>
                <c:pt idx="72">
                  <c:v>1997</c:v>
                </c:pt>
                <c:pt idx="84">
                  <c:v>1998</c:v>
                </c:pt>
                <c:pt idx="96">
                  <c:v>1999</c:v>
                </c:pt>
                <c:pt idx="108">
                  <c:v>2000</c:v>
                </c:pt>
                <c:pt idx="120">
                  <c:v>2001</c:v>
                </c:pt>
                <c:pt idx="132">
                  <c:v>2002</c:v>
                </c:pt>
                <c:pt idx="144">
                  <c:v>2003</c:v>
                </c:pt>
                <c:pt idx="156">
                  <c:v>2004</c:v>
                </c:pt>
                <c:pt idx="168">
                  <c:v>2005</c:v>
                </c:pt>
                <c:pt idx="180">
                  <c:v>2006</c:v>
                </c:pt>
                <c:pt idx="192">
                  <c:v>2007</c:v>
                </c:pt>
                <c:pt idx="204">
                  <c:v>2008</c:v>
                </c:pt>
              </c:numCache>
            </c:numRef>
          </c:cat>
          <c:val>
            <c:numRef>
              <c:f>'approval data'!$I$75:$I$281</c:f>
              <c:numCache>
                <c:formatCode>General</c:formatCode>
                <c:ptCount val="207"/>
                <c:pt idx="104">
                  <c:v>3.31</c:v>
                </c:pt>
                <c:pt idx="106">
                  <c:v>6.07</c:v>
                </c:pt>
                <c:pt idx="107">
                  <c:v>5.7</c:v>
                </c:pt>
                <c:pt idx="108" formatCode="0.00">
                  <c:v>5.7</c:v>
                </c:pt>
                <c:pt idx="110" formatCode="0.00">
                  <c:v>5.92</c:v>
                </c:pt>
                <c:pt idx="112" formatCode="0.00">
                  <c:v>5.67</c:v>
                </c:pt>
                <c:pt idx="114" formatCode="0.00">
                  <c:v>5.39</c:v>
                </c:pt>
                <c:pt idx="116" formatCode="0.00">
                  <c:v>5.17</c:v>
                </c:pt>
                <c:pt idx="118" formatCode="0.00">
                  <c:v>5.18</c:v>
                </c:pt>
                <c:pt idx="120" formatCode="0.00">
                  <c:v>5.73</c:v>
                </c:pt>
                <c:pt idx="122" formatCode="0.00">
                  <c:v>5.51</c:v>
                </c:pt>
                <c:pt idx="124" formatCode="0.00">
                  <c:v>5.42</c:v>
                </c:pt>
                <c:pt idx="126" formatCode="0.00">
                  <c:v>5.58</c:v>
                </c:pt>
                <c:pt idx="128" formatCode="0.00">
                  <c:v>5.76</c:v>
                </c:pt>
                <c:pt idx="130" formatCode="0.00">
                  <c:v>5.99</c:v>
                </c:pt>
                <c:pt idx="132" formatCode="0.00">
                  <c:v>6.07</c:v>
                </c:pt>
                <c:pt idx="134" formatCode="0.00">
                  <c:v>5.84</c:v>
                </c:pt>
                <c:pt idx="136" formatCode="0.00">
                  <c:v>5.93</c:v>
                </c:pt>
                <c:pt idx="138" formatCode="0.00">
                  <c:v>5.89</c:v>
                </c:pt>
                <c:pt idx="140" formatCode="0.00">
                  <c:v>6.23</c:v>
                </c:pt>
                <c:pt idx="142" formatCode="0.00">
                  <c:v>6.36</c:v>
                </c:pt>
                <c:pt idx="144" formatCode="0.00">
                  <c:v>6.21</c:v>
                </c:pt>
                <c:pt idx="146" formatCode="0.00">
                  <c:v>5.97</c:v>
                </c:pt>
                <c:pt idx="148" formatCode="0.00">
                  <c:v>5.98</c:v>
                </c:pt>
                <c:pt idx="150" formatCode="0.00">
                  <c:v>6</c:v>
                </c:pt>
                <c:pt idx="154" formatCode="0.00">
                  <c:v>6.24</c:v>
                </c:pt>
                <c:pt idx="156" formatCode="0.00">
                  <c:v>6.43</c:v>
                </c:pt>
                <c:pt idx="158" formatCode="0.00">
                  <c:v>6.18</c:v>
                </c:pt>
                <c:pt idx="160" formatCode="0.00">
                  <c:v>5.93</c:v>
                </c:pt>
                <c:pt idx="162" formatCode="0.00">
                  <c:v>5.86</c:v>
                </c:pt>
                <c:pt idx="164" formatCode="0.00">
                  <c:v>5.83</c:v>
                </c:pt>
                <c:pt idx="166" formatCode="0.00">
                  <c:v>5.5</c:v>
                </c:pt>
                <c:pt idx="168" formatCode="0.00">
                  <c:v>5.8</c:v>
                </c:pt>
                <c:pt idx="170" formatCode="0.00">
                  <c:v>5.6</c:v>
                </c:pt>
                <c:pt idx="172" formatCode="0.00">
                  <c:v>5.7</c:v>
                </c:pt>
                <c:pt idx="174" formatCode="0.00">
                  <c:v>5.8</c:v>
                </c:pt>
                <c:pt idx="176" formatCode="0.00">
                  <c:v>5.9</c:v>
                </c:pt>
                <c:pt idx="178" formatCode="0.00">
                  <c:v>6</c:v>
                </c:pt>
                <c:pt idx="180" formatCode="0.00">
                  <c:v>6</c:v>
                </c:pt>
                <c:pt idx="182" formatCode="0.00">
                  <c:v>6.1</c:v>
                </c:pt>
                <c:pt idx="184" formatCode="0.00">
                  <c:v>6.2</c:v>
                </c:pt>
                <c:pt idx="186" formatCode="0.00">
                  <c:v>6.4</c:v>
                </c:pt>
                <c:pt idx="188" formatCode="0.00">
                  <c:v>6.4</c:v>
                </c:pt>
                <c:pt idx="190" formatCode="0.00">
                  <c:v>6.5</c:v>
                </c:pt>
                <c:pt idx="192" formatCode="0.00">
                  <c:v>6.6</c:v>
                </c:pt>
                <c:pt idx="194" formatCode="0.00">
                  <c:v>6.5</c:v>
                </c:pt>
                <c:pt idx="196" formatCode="0.00">
                  <c:v>6.8</c:v>
                </c:pt>
                <c:pt idx="198" formatCode="0.00">
                  <c:v>7</c:v>
                </c:pt>
                <c:pt idx="200" formatCode="0.00">
                  <c:v>6.9</c:v>
                </c:pt>
                <c:pt idx="202" formatCode="0.00">
                  <c:v>7.4</c:v>
                </c:pt>
                <c:pt idx="204" formatCode="0.00">
                  <c:v>7.5</c:v>
                </c:pt>
                <c:pt idx="206" formatCode="0.00">
                  <c:v>7.4</c:v>
                </c:pt>
              </c:numCache>
            </c:numRef>
          </c:val>
          <c:smooth val="0"/>
        </c:ser>
        <c:dLbls>
          <c:showLegendKey val="0"/>
          <c:showVal val="0"/>
          <c:showCatName val="0"/>
          <c:showSerName val="0"/>
          <c:showPercent val="0"/>
          <c:showBubbleSize val="0"/>
        </c:dLbls>
        <c:marker val="1"/>
        <c:smooth val="0"/>
        <c:axId val="54662272"/>
        <c:axId val="54663808"/>
      </c:lineChart>
      <c:lineChart>
        <c:grouping val="standard"/>
        <c:varyColors val="0"/>
        <c:ser>
          <c:idx val="2"/>
          <c:order val="2"/>
          <c:tx>
            <c:v>Yeltsin approval, percent, right axis</c:v>
          </c:tx>
          <c:spPr>
            <a:ln w="25400">
              <a:solidFill>
                <a:schemeClr val="tx1">
                  <a:lumMod val="50000"/>
                  <a:lumOff val="50000"/>
                </a:schemeClr>
              </a:solidFill>
              <a:prstDash val="sysDash"/>
            </a:ln>
          </c:spPr>
          <c:marker>
            <c:symbol val="none"/>
          </c:marker>
          <c:val>
            <c:numRef>
              <c:f>'approval data'!$C$75:$C$281</c:f>
              <c:numCache>
                <c:formatCode>General</c:formatCode>
                <c:ptCount val="207"/>
                <c:pt idx="1">
                  <c:v>63.3</c:v>
                </c:pt>
                <c:pt idx="3">
                  <c:v>82.1</c:v>
                </c:pt>
                <c:pt idx="8">
                  <c:v>80.900000000000006</c:v>
                </c:pt>
                <c:pt idx="12">
                  <c:v>56.1</c:v>
                </c:pt>
                <c:pt idx="14">
                  <c:v>70.8</c:v>
                </c:pt>
                <c:pt idx="19">
                  <c:v>34.6</c:v>
                </c:pt>
                <c:pt idx="22">
                  <c:v>35.200000000000003</c:v>
                </c:pt>
                <c:pt idx="24">
                  <c:v>38.200000000000003</c:v>
                </c:pt>
                <c:pt idx="28">
                  <c:v>39.700000000000003</c:v>
                </c:pt>
                <c:pt idx="31">
                  <c:v>28.4</c:v>
                </c:pt>
                <c:pt idx="35">
                  <c:v>33.799999999999997</c:v>
                </c:pt>
                <c:pt idx="38">
                  <c:v>35.5</c:v>
                </c:pt>
                <c:pt idx="39">
                  <c:v>26.6</c:v>
                </c:pt>
                <c:pt idx="40">
                  <c:v>31.2</c:v>
                </c:pt>
                <c:pt idx="42">
                  <c:v>30.5</c:v>
                </c:pt>
                <c:pt idx="44">
                  <c:v>30.5</c:v>
                </c:pt>
                <c:pt idx="45">
                  <c:v>21.5</c:v>
                </c:pt>
                <c:pt idx="50">
                  <c:v>12.6</c:v>
                </c:pt>
                <c:pt idx="51">
                  <c:v>13.8</c:v>
                </c:pt>
                <c:pt idx="52">
                  <c:v>15</c:v>
                </c:pt>
                <c:pt idx="55">
                  <c:v>13.2</c:v>
                </c:pt>
                <c:pt idx="56">
                  <c:v>13.7</c:v>
                </c:pt>
                <c:pt idx="68">
                  <c:v>27.8</c:v>
                </c:pt>
                <c:pt idx="69">
                  <c:v>25.7</c:v>
                </c:pt>
                <c:pt idx="70">
                  <c:v>25.1</c:v>
                </c:pt>
                <c:pt idx="71">
                  <c:v>24.5</c:v>
                </c:pt>
                <c:pt idx="72">
                  <c:v>23.9</c:v>
                </c:pt>
                <c:pt idx="73">
                  <c:v>18.7</c:v>
                </c:pt>
                <c:pt idx="74">
                  <c:v>25.4</c:v>
                </c:pt>
                <c:pt idx="75">
                  <c:v>25.2</c:v>
                </c:pt>
                <c:pt idx="76">
                  <c:v>25.9</c:v>
                </c:pt>
                <c:pt idx="77">
                  <c:v>25.9</c:v>
                </c:pt>
                <c:pt idx="78">
                  <c:v>25.9</c:v>
                </c:pt>
                <c:pt idx="79">
                  <c:v>25.9</c:v>
                </c:pt>
                <c:pt idx="80">
                  <c:v>31.2</c:v>
                </c:pt>
                <c:pt idx="81">
                  <c:v>28</c:v>
                </c:pt>
                <c:pt idx="82">
                  <c:v>32</c:v>
                </c:pt>
                <c:pt idx="83">
                  <c:v>23.3</c:v>
                </c:pt>
                <c:pt idx="84">
                  <c:v>24.55</c:v>
                </c:pt>
                <c:pt idx="85">
                  <c:v>25.8</c:v>
                </c:pt>
                <c:pt idx="86">
                  <c:v>23.5</c:v>
                </c:pt>
                <c:pt idx="87">
                  <c:v>21.9</c:v>
                </c:pt>
                <c:pt idx="88">
                  <c:v>15.5</c:v>
                </c:pt>
                <c:pt idx="89">
                  <c:v>12.3</c:v>
                </c:pt>
                <c:pt idx="90">
                  <c:v>10.5</c:v>
                </c:pt>
                <c:pt idx="91">
                  <c:v>8.6999999999999993</c:v>
                </c:pt>
                <c:pt idx="92">
                  <c:v>6.9</c:v>
                </c:pt>
                <c:pt idx="93" formatCode="0.00">
                  <c:v>5.7</c:v>
                </c:pt>
                <c:pt idx="94" formatCode="0.00">
                  <c:v>6.1</c:v>
                </c:pt>
                <c:pt idx="95" formatCode="0.00">
                  <c:v>8</c:v>
                </c:pt>
                <c:pt idx="96" formatCode="0.00">
                  <c:v>7.15</c:v>
                </c:pt>
                <c:pt idx="97" formatCode="0.00">
                  <c:v>6.3</c:v>
                </c:pt>
                <c:pt idx="98" formatCode="0.00">
                  <c:v>6</c:v>
                </c:pt>
                <c:pt idx="99" formatCode="0.00">
                  <c:v>8</c:v>
                </c:pt>
                <c:pt idx="100" formatCode="0.00">
                  <c:v>7.666666666666667</c:v>
                </c:pt>
                <c:pt idx="101" formatCode="0.00">
                  <c:v>7.3333333333333339</c:v>
                </c:pt>
                <c:pt idx="102" formatCode="0.00">
                  <c:v>7</c:v>
                </c:pt>
                <c:pt idx="103" formatCode="0.00">
                  <c:v>6.65</c:v>
                </c:pt>
                <c:pt idx="104" formatCode="0.00">
                  <c:v>6.3</c:v>
                </c:pt>
                <c:pt idx="105" formatCode="0.00">
                  <c:v>7.7</c:v>
                </c:pt>
                <c:pt idx="106" formatCode="0.00">
                  <c:v>9.1</c:v>
                </c:pt>
                <c:pt idx="107" formatCode="0.00">
                  <c:v>8.2333333333333343</c:v>
                </c:pt>
              </c:numCache>
            </c:numRef>
          </c:val>
          <c:smooth val="0"/>
        </c:ser>
        <c:ser>
          <c:idx val="3"/>
          <c:order val="3"/>
          <c:tx>
            <c:v>Putin approval, percent, right axis</c:v>
          </c:tx>
          <c:spPr>
            <a:ln w="25400">
              <a:solidFill>
                <a:schemeClr val="tx1">
                  <a:lumMod val="50000"/>
                  <a:lumOff val="50000"/>
                </a:schemeClr>
              </a:solidFill>
              <a:prstDash val="sysDash"/>
            </a:ln>
          </c:spPr>
          <c:marker>
            <c:symbol val="none"/>
          </c:marker>
          <c:val>
            <c:numRef>
              <c:f>'approval data'!$E$75:$E$281</c:f>
              <c:numCache>
                <c:formatCode>General</c:formatCode>
                <c:ptCount val="207"/>
                <c:pt idx="103">
                  <c:v>31</c:v>
                </c:pt>
                <c:pt idx="104">
                  <c:v>53</c:v>
                </c:pt>
                <c:pt idx="105">
                  <c:v>65</c:v>
                </c:pt>
                <c:pt idx="106">
                  <c:v>78</c:v>
                </c:pt>
                <c:pt idx="107">
                  <c:v>79</c:v>
                </c:pt>
                <c:pt idx="108" formatCode="0.0">
                  <c:v>79</c:v>
                </c:pt>
                <c:pt idx="109" formatCode="0.0">
                  <c:v>75</c:v>
                </c:pt>
                <c:pt idx="110" formatCode="0.0">
                  <c:v>70.400000000000006</c:v>
                </c:pt>
                <c:pt idx="111" formatCode="0.0">
                  <c:v>77.3</c:v>
                </c:pt>
                <c:pt idx="112" formatCode="0.0">
                  <c:v>71.900000000000006</c:v>
                </c:pt>
                <c:pt idx="113" formatCode="0.0">
                  <c:v>60.5</c:v>
                </c:pt>
                <c:pt idx="114" formatCode="0.0">
                  <c:v>72.400000000000006</c:v>
                </c:pt>
                <c:pt idx="115" formatCode="0.0">
                  <c:v>64.7</c:v>
                </c:pt>
                <c:pt idx="116" formatCode="0.0">
                  <c:v>65</c:v>
                </c:pt>
                <c:pt idx="117" formatCode="0.0">
                  <c:v>63.8</c:v>
                </c:pt>
                <c:pt idx="118" formatCode="0.0">
                  <c:v>70.2</c:v>
                </c:pt>
                <c:pt idx="119" formatCode="0.0">
                  <c:v>67.8</c:v>
                </c:pt>
                <c:pt idx="120" formatCode="0.0">
                  <c:v>76.3</c:v>
                </c:pt>
                <c:pt idx="121" formatCode="0.0">
                  <c:v>69.2</c:v>
                </c:pt>
                <c:pt idx="122" formatCode="0.0">
                  <c:v>75.2</c:v>
                </c:pt>
                <c:pt idx="123" formatCode="0.0">
                  <c:v>69.599999999999994</c:v>
                </c:pt>
                <c:pt idx="124" formatCode="0.0">
                  <c:v>70.599999999999994</c:v>
                </c:pt>
                <c:pt idx="125" formatCode="0.0">
                  <c:v>72.400000000000006</c:v>
                </c:pt>
                <c:pt idx="126" formatCode="0.0">
                  <c:v>71.8</c:v>
                </c:pt>
                <c:pt idx="127" formatCode="0.0">
                  <c:v>73.599999999999994</c:v>
                </c:pt>
                <c:pt idx="128" formatCode="0.0">
                  <c:v>72.7</c:v>
                </c:pt>
                <c:pt idx="129" formatCode="0.0">
                  <c:v>74.5</c:v>
                </c:pt>
                <c:pt idx="130" formatCode="0.0">
                  <c:v>80.099999999999994</c:v>
                </c:pt>
                <c:pt idx="131" formatCode="0.0">
                  <c:v>72.489999999999995</c:v>
                </c:pt>
                <c:pt idx="132" formatCode="0.0">
                  <c:v>74.7</c:v>
                </c:pt>
                <c:pt idx="133" formatCode="0.0">
                  <c:v>74.8</c:v>
                </c:pt>
                <c:pt idx="134" formatCode="0.0">
                  <c:v>71.489999999999995</c:v>
                </c:pt>
                <c:pt idx="135" formatCode="0.0">
                  <c:v>70.7</c:v>
                </c:pt>
                <c:pt idx="136" formatCode="0.0">
                  <c:v>75.2</c:v>
                </c:pt>
                <c:pt idx="137" formatCode="0.0">
                  <c:v>75.400000000000006</c:v>
                </c:pt>
                <c:pt idx="138" formatCode="0.0">
                  <c:v>72.900000000000006</c:v>
                </c:pt>
                <c:pt idx="139" formatCode="0.0">
                  <c:v>75.599999999999994</c:v>
                </c:pt>
                <c:pt idx="140" formatCode="0.0">
                  <c:v>77.3</c:v>
                </c:pt>
                <c:pt idx="141" formatCode="0.0">
                  <c:v>77.2</c:v>
                </c:pt>
                <c:pt idx="142" formatCode="0.0">
                  <c:v>83</c:v>
                </c:pt>
                <c:pt idx="143" formatCode="0.0">
                  <c:v>82.3</c:v>
                </c:pt>
                <c:pt idx="144" formatCode="0.0">
                  <c:v>75.3</c:v>
                </c:pt>
                <c:pt idx="145" formatCode="0.0">
                  <c:v>76.099999999999994</c:v>
                </c:pt>
                <c:pt idx="146" formatCode="0.0">
                  <c:v>74.900000000000006</c:v>
                </c:pt>
                <c:pt idx="147" formatCode="0.0">
                  <c:v>72.900000000000006</c:v>
                </c:pt>
                <c:pt idx="148" formatCode="0.0">
                  <c:v>70.3</c:v>
                </c:pt>
                <c:pt idx="149" formatCode="0.0">
                  <c:v>76.7</c:v>
                </c:pt>
                <c:pt idx="150" formatCode="0.0">
                  <c:v>78.5</c:v>
                </c:pt>
                <c:pt idx="151" formatCode="0.0">
                  <c:v>74</c:v>
                </c:pt>
                <c:pt idx="152" formatCode="0.0">
                  <c:v>74.8</c:v>
                </c:pt>
                <c:pt idx="153" formatCode="0.0">
                  <c:v>73.2</c:v>
                </c:pt>
                <c:pt idx="154" formatCode="0.0">
                  <c:v>81.7</c:v>
                </c:pt>
                <c:pt idx="155" formatCode="0.0">
                  <c:v>80.900000000000006</c:v>
                </c:pt>
                <c:pt idx="156" formatCode="0.0">
                  <c:v>81</c:v>
                </c:pt>
                <c:pt idx="157" formatCode="0.0">
                  <c:v>82</c:v>
                </c:pt>
                <c:pt idx="158" formatCode="0.0">
                  <c:v>81</c:v>
                </c:pt>
                <c:pt idx="159" formatCode="0.0">
                  <c:v>78.8</c:v>
                </c:pt>
                <c:pt idx="160" formatCode="0.0">
                  <c:v>76.3</c:v>
                </c:pt>
                <c:pt idx="161" formatCode="0.0">
                  <c:v>72.099999999999994</c:v>
                </c:pt>
                <c:pt idx="162" formatCode="0.0">
                  <c:v>73</c:v>
                </c:pt>
                <c:pt idx="163" formatCode="0.0">
                  <c:v>67.5</c:v>
                </c:pt>
                <c:pt idx="164" formatCode="0.0">
                  <c:v>71.8</c:v>
                </c:pt>
                <c:pt idx="165" formatCode="0.0">
                  <c:v>72.3</c:v>
                </c:pt>
                <c:pt idx="166" formatCode="0.0">
                  <c:v>69</c:v>
                </c:pt>
                <c:pt idx="167" formatCode="0.0">
                  <c:v>84</c:v>
                </c:pt>
                <c:pt idx="168" formatCode="0.0">
                  <c:v>65.2</c:v>
                </c:pt>
                <c:pt idx="169" formatCode="0.0">
                  <c:v>65.599999999999994</c:v>
                </c:pt>
                <c:pt idx="170" formatCode="0.0">
                  <c:v>65.5</c:v>
                </c:pt>
                <c:pt idx="171" formatCode="0.0">
                  <c:v>66.099999999999994</c:v>
                </c:pt>
                <c:pt idx="172" formatCode="0.0">
                  <c:v>68.900000000000006</c:v>
                </c:pt>
                <c:pt idx="173" formatCode="0.0">
                  <c:v>65.900000000000006</c:v>
                </c:pt>
                <c:pt idx="174" formatCode="0.0">
                  <c:v>66.900000000000006</c:v>
                </c:pt>
                <c:pt idx="175" formatCode="0.0">
                  <c:v>70.2</c:v>
                </c:pt>
                <c:pt idx="176" formatCode="0.0">
                  <c:v>70.3</c:v>
                </c:pt>
                <c:pt idx="177" formatCode="0.0">
                  <c:v>71.099999999999994</c:v>
                </c:pt>
                <c:pt idx="178" formatCode="0.0">
                  <c:v>75.7</c:v>
                </c:pt>
                <c:pt idx="179" formatCode="0.0">
                  <c:v>71.8</c:v>
                </c:pt>
                <c:pt idx="180" formatCode="0.0">
                  <c:v>71.400000000000006</c:v>
                </c:pt>
                <c:pt idx="181" formatCode="0.0">
                  <c:v>75.400000000000006</c:v>
                </c:pt>
                <c:pt idx="182" formatCode="0.0">
                  <c:v>72.3</c:v>
                </c:pt>
                <c:pt idx="183" formatCode="0.0">
                  <c:v>72.400000000000006</c:v>
                </c:pt>
                <c:pt idx="184" formatCode="0.0">
                  <c:v>76</c:v>
                </c:pt>
                <c:pt idx="185" formatCode="0.0">
                  <c:v>76.900000000000006</c:v>
                </c:pt>
                <c:pt idx="186" formatCode="0.0">
                  <c:v>78.7</c:v>
                </c:pt>
                <c:pt idx="187" formatCode="0.0">
                  <c:v>77.599999999999994</c:v>
                </c:pt>
                <c:pt idx="188" formatCode="0.0">
                  <c:v>75.400000000000006</c:v>
                </c:pt>
                <c:pt idx="189" formatCode="0.0">
                  <c:v>76.7</c:v>
                </c:pt>
                <c:pt idx="190" formatCode="0.0">
                  <c:v>80.489999999999995</c:v>
                </c:pt>
                <c:pt idx="191" formatCode="0.0">
                  <c:v>77.900000000000006</c:v>
                </c:pt>
                <c:pt idx="192" formatCode="0.0">
                  <c:v>79.900000000000006</c:v>
                </c:pt>
                <c:pt idx="193" formatCode="0.0">
                  <c:v>80.8</c:v>
                </c:pt>
                <c:pt idx="194" formatCode="0.0">
                  <c:v>80.5</c:v>
                </c:pt>
                <c:pt idx="195" formatCode="0.0">
                  <c:v>79.3</c:v>
                </c:pt>
                <c:pt idx="196" formatCode="0.0">
                  <c:v>80.099999999999994</c:v>
                </c:pt>
                <c:pt idx="197" formatCode="0.0">
                  <c:v>81</c:v>
                </c:pt>
                <c:pt idx="198" formatCode="0.0">
                  <c:v>85.1</c:v>
                </c:pt>
                <c:pt idx="199" formatCode="0.0">
                  <c:v>82.4</c:v>
                </c:pt>
                <c:pt idx="200" formatCode="0.0">
                  <c:v>79.400000000000006</c:v>
                </c:pt>
                <c:pt idx="201" formatCode="0.0">
                  <c:v>82.4</c:v>
                </c:pt>
                <c:pt idx="202" formatCode="0.0">
                  <c:v>84.3</c:v>
                </c:pt>
                <c:pt idx="203" formatCode="0.0">
                  <c:v>87.2</c:v>
                </c:pt>
                <c:pt idx="204" formatCode="0.0">
                  <c:v>86</c:v>
                </c:pt>
                <c:pt idx="205" formatCode="0.0">
                  <c:v>85</c:v>
                </c:pt>
                <c:pt idx="206" formatCode="0.0">
                  <c:v>85</c:v>
                </c:pt>
              </c:numCache>
            </c:numRef>
          </c:val>
          <c:smooth val="0"/>
        </c:ser>
        <c:dLbls>
          <c:showLegendKey val="0"/>
          <c:showVal val="0"/>
          <c:showCatName val="0"/>
          <c:showSerName val="0"/>
          <c:showPercent val="0"/>
          <c:showBubbleSize val="0"/>
        </c:dLbls>
        <c:marker val="1"/>
        <c:smooth val="0"/>
        <c:axId val="54675328"/>
        <c:axId val="54673792"/>
      </c:lineChart>
      <c:catAx>
        <c:axId val="54662272"/>
        <c:scaling>
          <c:orientation val="minMax"/>
        </c:scaling>
        <c:delete val="0"/>
        <c:axPos val="b"/>
        <c:numFmt formatCode="General" sourceLinked="1"/>
        <c:majorTickMark val="out"/>
        <c:minorTickMark val="none"/>
        <c:tickLblPos val="nextTo"/>
        <c:spPr>
          <a:ln>
            <a:solidFill>
              <a:schemeClr val="tx1"/>
            </a:solidFill>
          </a:ln>
        </c:spPr>
        <c:txPr>
          <a:bodyPr/>
          <a:lstStyle/>
          <a:p>
            <a:pPr>
              <a:defRPr sz="1200"/>
            </a:pPr>
            <a:endParaRPr lang="en-US"/>
          </a:p>
        </c:txPr>
        <c:crossAx val="54663808"/>
        <c:crosses val="autoZero"/>
        <c:auto val="1"/>
        <c:lblAlgn val="ctr"/>
        <c:lblOffset val="100"/>
        <c:tickLblSkip val="12"/>
        <c:tickMarkSkip val="12"/>
        <c:noMultiLvlLbl val="0"/>
      </c:catAx>
      <c:valAx>
        <c:axId val="54663808"/>
        <c:scaling>
          <c:orientation val="minMax"/>
          <c:max val="10"/>
          <c:min val="0"/>
        </c:scaling>
        <c:delete val="0"/>
        <c:axPos val="l"/>
        <c:numFmt formatCode="0" sourceLinked="0"/>
        <c:majorTickMark val="out"/>
        <c:minorTickMark val="none"/>
        <c:tickLblPos val="nextTo"/>
        <c:spPr>
          <a:ln>
            <a:solidFill>
              <a:schemeClr val="tx1"/>
            </a:solidFill>
          </a:ln>
        </c:spPr>
        <c:txPr>
          <a:bodyPr/>
          <a:lstStyle/>
          <a:p>
            <a:pPr>
              <a:defRPr sz="1200"/>
            </a:pPr>
            <a:endParaRPr lang="en-US"/>
          </a:p>
        </c:txPr>
        <c:crossAx val="54662272"/>
        <c:crosses val="autoZero"/>
        <c:crossBetween val="between"/>
      </c:valAx>
      <c:valAx>
        <c:axId val="54673792"/>
        <c:scaling>
          <c:orientation val="minMax"/>
          <c:max val="100"/>
          <c:min val="0"/>
        </c:scaling>
        <c:delete val="0"/>
        <c:axPos val="r"/>
        <c:numFmt formatCode="General" sourceLinked="1"/>
        <c:majorTickMark val="out"/>
        <c:minorTickMark val="none"/>
        <c:tickLblPos val="nextTo"/>
        <c:txPr>
          <a:bodyPr/>
          <a:lstStyle/>
          <a:p>
            <a:pPr>
              <a:defRPr sz="1200"/>
            </a:pPr>
            <a:endParaRPr lang="en-US"/>
          </a:p>
        </c:txPr>
        <c:crossAx val="54675328"/>
        <c:crosses val="max"/>
        <c:crossBetween val="between"/>
      </c:valAx>
      <c:catAx>
        <c:axId val="54675328"/>
        <c:scaling>
          <c:orientation val="minMax"/>
        </c:scaling>
        <c:delete val="1"/>
        <c:axPos val="b"/>
        <c:majorTickMark val="out"/>
        <c:minorTickMark val="none"/>
        <c:tickLblPos val="nextTo"/>
        <c:crossAx val="54673792"/>
        <c:crosses val="autoZero"/>
        <c:auto val="1"/>
        <c:lblAlgn val="ctr"/>
        <c:lblOffset val="100"/>
        <c:noMultiLvlLbl val="0"/>
      </c:catAx>
      <c:spPr>
        <a:ln>
          <a:solidFill>
            <a:schemeClr val="tx1"/>
          </a:solidFill>
        </a:ln>
      </c:spPr>
    </c:plotArea>
    <c:legend>
      <c:legendPos val="b"/>
      <c:layout>
        <c:manualLayout>
          <c:xMode val="edge"/>
          <c:yMode val="edge"/>
          <c:x val="2.4995521383577766E-2"/>
          <c:y val="0.75851222187899958"/>
          <c:w val="0.91633575628210973"/>
          <c:h val="9.0136437076613507E-2"/>
        </c:manualLayout>
      </c:layout>
      <c:overlay val="0"/>
      <c:txPr>
        <a:bodyPr/>
        <a:lstStyle/>
        <a:p>
          <a:pPr>
            <a:defRPr sz="1300"/>
          </a:pPr>
          <a:endParaRPr lang="en-US"/>
        </a:p>
      </c:txPr>
    </c:legend>
    <c:plotVisOnly val="1"/>
    <c:dispBlanksAs val="span"/>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600" b="1" i="0" baseline="0">
                <a:effectLst/>
              </a:rPr>
              <a:t>FIGURE 2A     Simulating Yeltsin's Rating with Putin's Economy</a:t>
            </a:r>
            <a:endParaRPr lang="en-US" sz="1200">
              <a:effectLst/>
            </a:endParaRPr>
          </a:p>
        </c:rich>
      </c:tx>
      <c:layout>
        <c:manualLayout>
          <c:xMode val="edge"/>
          <c:yMode val="edge"/>
          <c:x val="1.3918650564573854E-2"/>
          <c:y val="1.2121212121212118E-2"/>
        </c:manualLayout>
      </c:layout>
      <c:overlay val="0"/>
    </c:title>
    <c:autoTitleDeleted val="0"/>
    <c:plotArea>
      <c:layout>
        <c:manualLayout>
          <c:layoutTarget val="inner"/>
          <c:xMode val="edge"/>
          <c:yMode val="edge"/>
          <c:x val="6.0727018726764725E-2"/>
          <c:y val="0.12939902966674618"/>
          <c:w val="0.70936095781282449"/>
          <c:h val="0.73831639226914814"/>
        </c:manualLayout>
      </c:layout>
      <c:lineChart>
        <c:grouping val="standard"/>
        <c:varyColors val="0"/>
        <c:ser>
          <c:idx val="0"/>
          <c:order val="0"/>
          <c:tx>
            <c:v>Simulated Yeltsin rating on 10 point scale, supposing economic perceptions had been the same as in corresponding month under Putin</c:v>
          </c:tx>
          <c:spPr>
            <a:ln>
              <a:solidFill>
                <a:schemeClr val="tx1"/>
              </a:solidFill>
              <a:prstDash val="sysDot"/>
            </a:ln>
          </c:spPr>
          <c:marker>
            <c:symbol val="none"/>
          </c:marker>
          <c:cat>
            <c:numRef>
              <c:f>'approval data'!$A$75:$A$182</c:f>
              <c:numCache>
                <c:formatCode>General</c:formatCode>
                <c:ptCount val="108"/>
                <c:pt idx="0">
                  <c:v>1991</c:v>
                </c:pt>
                <c:pt idx="12">
                  <c:v>1992</c:v>
                </c:pt>
                <c:pt idx="24">
                  <c:v>1993</c:v>
                </c:pt>
                <c:pt idx="36">
                  <c:v>1994</c:v>
                </c:pt>
                <c:pt idx="48">
                  <c:v>1995</c:v>
                </c:pt>
                <c:pt idx="60">
                  <c:v>1996</c:v>
                </c:pt>
                <c:pt idx="72">
                  <c:v>1997</c:v>
                </c:pt>
                <c:pt idx="84">
                  <c:v>1998</c:v>
                </c:pt>
                <c:pt idx="96">
                  <c:v>1999</c:v>
                </c:pt>
              </c:numCache>
            </c:numRef>
          </c:cat>
          <c:val>
            <c:numRef>
              <c:f>'ec and pol time series'!$AC$64:$AC$171</c:f>
              <c:numCache>
                <c:formatCode>General</c:formatCode>
                <c:ptCount val="108"/>
                <c:pt idx="6">
                  <c:v>5.21</c:v>
                </c:pt>
                <c:pt idx="8">
                  <c:v>5.2509149351564464</c:v>
                </c:pt>
                <c:pt idx="10">
                  <c:v>5.1619436506291674</c:v>
                </c:pt>
                <c:pt idx="12">
                  <c:v>5.7893675856346256</c:v>
                </c:pt>
                <c:pt idx="14">
                  <c:v>5.8795806743894916</c:v>
                </c:pt>
                <c:pt idx="16">
                  <c:v>5.8580854364500183</c:v>
                </c:pt>
                <c:pt idx="18">
                  <c:v>6.1448754056246147</c:v>
                </c:pt>
                <c:pt idx="20">
                  <c:v>6.4231302602444096</c:v>
                </c:pt>
                <c:pt idx="22">
                  <c:v>6.5119475739948181</c:v>
                </c:pt>
                <c:pt idx="24">
                  <c:v>6.7545442233024371</c:v>
                </c:pt>
                <c:pt idx="26">
                  <c:v>7.0593048482683036</c:v>
                </c:pt>
                <c:pt idx="28">
                  <c:v>7.4687126719734831</c:v>
                </c:pt>
                <c:pt idx="30">
                  <c:v>7.4738651018969309</c:v>
                </c:pt>
                <c:pt idx="32">
                  <c:v>7.6932810685560025</c:v>
                </c:pt>
                <c:pt idx="34">
                  <c:v>7.6445945841434764</c:v>
                </c:pt>
                <c:pt idx="36">
                  <c:v>7.8725039955195513</c:v>
                </c:pt>
                <c:pt idx="38">
                  <c:v>7.9481806425327264</c:v>
                </c:pt>
                <c:pt idx="40">
                  <c:v>8.076529708748982</c:v>
                </c:pt>
                <c:pt idx="42">
                  <c:v>8.1864190932822716</c:v>
                </c:pt>
                <c:pt idx="44">
                  <c:v>8.0181789813303901</c:v>
                </c:pt>
                <c:pt idx="46">
                  <c:v>7.8220031943683992</c:v>
                </c:pt>
                <c:pt idx="48">
                  <c:v>7.6645010373597344</c:v>
                </c:pt>
                <c:pt idx="50">
                  <c:v>7.9398206113893455</c:v>
                </c:pt>
                <c:pt idx="52">
                  <c:v>8.1927738457469683</c:v>
                </c:pt>
                <c:pt idx="54">
                  <c:v>7.9730095285144023</c:v>
                </c:pt>
                <c:pt idx="56">
                  <c:v>8.3693518925507995</c:v>
                </c:pt>
                <c:pt idx="58">
                  <c:v>8.3558342511428094</c:v>
                </c:pt>
                <c:pt idx="60">
                  <c:v>8.29833382500928</c:v>
                </c:pt>
                <c:pt idx="62">
                  <c:v>8.3198516879287006</c:v>
                </c:pt>
                <c:pt idx="64">
                  <c:v>8.4716148573165899</c:v>
                </c:pt>
                <c:pt idx="66">
                  <c:v>8.743990001589836</c:v>
                </c:pt>
                <c:pt idx="68">
                  <c:v>8.573797474478333</c:v>
                </c:pt>
                <c:pt idx="70">
                  <c:v>8.5021724436354056</c:v>
                </c:pt>
                <c:pt idx="72">
                  <c:v>8.6827717506464541</c:v>
                </c:pt>
                <c:pt idx="74">
                  <c:v>8.7907243551136833</c:v>
                </c:pt>
                <c:pt idx="76">
                  <c:v>8.7987276737820004</c:v>
                </c:pt>
                <c:pt idx="78">
                  <c:v>8.6419817720027066</c:v>
                </c:pt>
                <c:pt idx="80">
                  <c:v>8.7112381037461493</c:v>
                </c:pt>
                <c:pt idx="82">
                  <c:v>8.4640014341582432</c:v>
                </c:pt>
                <c:pt idx="84">
                  <c:v>8.8713046993209996</c:v>
                </c:pt>
                <c:pt idx="86">
                  <c:v>8.8142176779718806</c:v>
                </c:pt>
                <c:pt idx="88">
                  <c:v>8.679553255440986</c:v>
                </c:pt>
                <c:pt idx="90">
                  <c:v>8.6960784548460914</c:v>
                </c:pt>
                <c:pt idx="92">
                  <c:v>8.6173120945559472</c:v>
                </c:pt>
                <c:pt idx="94">
                  <c:v>8.2136277678527456</c:v>
                </c:pt>
                <c:pt idx="96">
                  <c:v>8.4076174768080953</c:v>
                </c:pt>
                <c:pt idx="98">
                  <c:v>8.5883632866513544</c:v>
                </c:pt>
                <c:pt idx="100">
                  <c:v>8.374050724526759</c:v>
                </c:pt>
                <c:pt idx="102">
                  <c:v>8.3211221866623681</c:v>
                </c:pt>
                <c:pt idx="104">
                  <c:v>8.4936109109020936</c:v>
                </c:pt>
                <c:pt idx="106">
                  <c:v>8.2939941214552295</c:v>
                </c:pt>
              </c:numCache>
            </c:numRef>
          </c:val>
          <c:smooth val="0"/>
        </c:ser>
        <c:ser>
          <c:idx val="1"/>
          <c:order val="1"/>
          <c:tx>
            <c:v>Yeltsin's actual rating</c:v>
          </c:tx>
          <c:spPr>
            <a:ln>
              <a:solidFill>
                <a:schemeClr val="tx1"/>
              </a:solidFill>
            </a:ln>
          </c:spPr>
          <c:marker>
            <c:symbol val="none"/>
          </c:marker>
          <c:cat>
            <c:numRef>
              <c:f>'approval data'!$A$75:$A$182</c:f>
              <c:numCache>
                <c:formatCode>General</c:formatCode>
                <c:ptCount val="108"/>
                <c:pt idx="0">
                  <c:v>1991</c:v>
                </c:pt>
                <c:pt idx="12">
                  <c:v>1992</c:v>
                </c:pt>
                <c:pt idx="24">
                  <c:v>1993</c:v>
                </c:pt>
                <c:pt idx="36">
                  <c:v>1994</c:v>
                </c:pt>
                <c:pt idx="48">
                  <c:v>1995</c:v>
                </c:pt>
                <c:pt idx="60">
                  <c:v>1996</c:v>
                </c:pt>
                <c:pt idx="72">
                  <c:v>1997</c:v>
                </c:pt>
                <c:pt idx="84">
                  <c:v>1998</c:v>
                </c:pt>
                <c:pt idx="96">
                  <c:v>1999</c:v>
                </c:pt>
              </c:numCache>
            </c:numRef>
          </c:cat>
          <c:val>
            <c:numRef>
              <c:f>'approval data'!$H$75:$H$182</c:f>
              <c:numCache>
                <c:formatCode>0.00</c:formatCode>
                <c:ptCount val="108"/>
                <c:pt idx="6">
                  <c:v>5.21</c:v>
                </c:pt>
                <c:pt idx="9">
                  <c:v>5.77</c:v>
                </c:pt>
                <c:pt idx="10">
                  <c:v>4.5</c:v>
                </c:pt>
                <c:pt idx="12">
                  <c:v>5.0599999999999996</c:v>
                </c:pt>
                <c:pt idx="13">
                  <c:v>5.24</c:v>
                </c:pt>
                <c:pt idx="14">
                  <c:v>4.5599999999999996</c:v>
                </c:pt>
                <c:pt idx="15">
                  <c:v>4.8499999999999996</c:v>
                </c:pt>
                <c:pt idx="16">
                  <c:v>4.49</c:v>
                </c:pt>
                <c:pt idx="17">
                  <c:v>4.5199999999999996</c:v>
                </c:pt>
                <c:pt idx="18">
                  <c:v>3.88</c:v>
                </c:pt>
                <c:pt idx="19">
                  <c:v>4.4800000000000004</c:v>
                </c:pt>
                <c:pt idx="20">
                  <c:v>4.25</c:v>
                </c:pt>
                <c:pt idx="21">
                  <c:v>4.29</c:v>
                </c:pt>
                <c:pt idx="22">
                  <c:v>4.37</c:v>
                </c:pt>
                <c:pt idx="23">
                  <c:v>4.43</c:v>
                </c:pt>
                <c:pt idx="24">
                  <c:v>3.97</c:v>
                </c:pt>
                <c:pt idx="25">
                  <c:v>3.54</c:v>
                </c:pt>
                <c:pt idx="26">
                  <c:v>3.71</c:v>
                </c:pt>
                <c:pt idx="27">
                  <c:v>4.26</c:v>
                </c:pt>
                <c:pt idx="28">
                  <c:v>4.42</c:v>
                </c:pt>
                <c:pt idx="31">
                  <c:v>3.57</c:v>
                </c:pt>
                <c:pt idx="33">
                  <c:v>4.41</c:v>
                </c:pt>
                <c:pt idx="34">
                  <c:v>4.13</c:v>
                </c:pt>
                <c:pt idx="35">
                  <c:v>3.7</c:v>
                </c:pt>
                <c:pt idx="36">
                  <c:v>3.6725000000000003</c:v>
                </c:pt>
                <c:pt idx="37">
                  <c:v>3.6450000000000005</c:v>
                </c:pt>
                <c:pt idx="38">
                  <c:v>3.6175000000000006</c:v>
                </c:pt>
                <c:pt idx="39">
                  <c:v>3.59</c:v>
                </c:pt>
                <c:pt idx="40">
                  <c:v>3.7</c:v>
                </c:pt>
                <c:pt idx="41">
                  <c:v>3.66</c:v>
                </c:pt>
                <c:pt idx="42">
                  <c:v>3.81</c:v>
                </c:pt>
                <c:pt idx="44">
                  <c:v>3.55</c:v>
                </c:pt>
                <c:pt idx="46">
                  <c:v>3.41</c:v>
                </c:pt>
                <c:pt idx="48">
                  <c:v>2.86</c:v>
                </c:pt>
                <c:pt idx="50">
                  <c:v>2.7</c:v>
                </c:pt>
                <c:pt idx="52">
                  <c:v>3.04</c:v>
                </c:pt>
                <c:pt idx="54">
                  <c:v>2.78</c:v>
                </c:pt>
                <c:pt idx="56">
                  <c:v>3.1</c:v>
                </c:pt>
                <c:pt idx="58">
                  <c:v>2.9</c:v>
                </c:pt>
                <c:pt idx="60">
                  <c:v>3.06</c:v>
                </c:pt>
                <c:pt idx="62">
                  <c:v>3.21</c:v>
                </c:pt>
                <c:pt idx="64">
                  <c:v>3.72</c:v>
                </c:pt>
                <c:pt idx="66">
                  <c:v>3.9</c:v>
                </c:pt>
                <c:pt idx="68">
                  <c:v>3.61</c:v>
                </c:pt>
                <c:pt idx="70">
                  <c:v>3.23</c:v>
                </c:pt>
                <c:pt idx="72">
                  <c:v>3.04</c:v>
                </c:pt>
                <c:pt idx="74">
                  <c:v>2.78</c:v>
                </c:pt>
                <c:pt idx="76">
                  <c:v>2.97</c:v>
                </c:pt>
                <c:pt idx="78">
                  <c:v>3.02</c:v>
                </c:pt>
                <c:pt idx="80">
                  <c:v>3.23</c:v>
                </c:pt>
                <c:pt idx="82">
                  <c:v>3.07</c:v>
                </c:pt>
                <c:pt idx="84">
                  <c:v>2.82</c:v>
                </c:pt>
                <c:pt idx="86">
                  <c:v>2.87</c:v>
                </c:pt>
                <c:pt idx="88">
                  <c:v>2.77</c:v>
                </c:pt>
                <c:pt idx="90">
                  <c:v>2.42</c:v>
                </c:pt>
                <c:pt idx="92">
                  <c:v>1.8</c:v>
                </c:pt>
                <c:pt idx="94">
                  <c:v>1.84</c:v>
                </c:pt>
                <c:pt idx="96">
                  <c:v>1.93</c:v>
                </c:pt>
                <c:pt idx="98">
                  <c:v>1.87</c:v>
                </c:pt>
                <c:pt idx="100">
                  <c:v>1.92</c:v>
                </c:pt>
                <c:pt idx="102">
                  <c:v>1.81</c:v>
                </c:pt>
                <c:pt idx="104">
                  <c:v>1.78</c:v>
                </c:pt>
                <c:pt idx="106">
                  <c:v>1.85</c:v>
                </c:pt>
              </c:numCache>
            </c:numRef>
          </c:val>
          <c:smooth val="0"/>
        </c:ser>
        <c:dLbls>
          <c:showLegendKey val="0"/>
          <c:showVal val="0"/>
          <c:showCatName val="0"/>
          <c:showSerName val="0"/>
          <c:showPercent val="0"/>
          <c:showBubbleSize val="0"/>
        </c:dLbls>
        <c:marker val="1"/>
        <c:smooth val="0"/>
        <c:axId val="54713728"/>
        <c:axId val="54903936"/>
      </c:lineChart>
      <c:catAx>
        <c:axId val="54713728"/>
        <c:scaling>
          <c:orientation val="minMax"/>
        </c:scaling>
        <c:delete val="0"/>
        <c:axPos val="b"/>
        <c:numFmt formatCode="General" sourceLinked="1"/>
        <c:majorTickMark val="out"/>
        <c:minorTickMark val="none"/>
        <c:tickLblPos val="nextTo"/>
        <c:txPr>
          <a:bodyPr/>
          <a:lstStyle/>
          <a:p>
            <a:pPr>
              <a:defRPr sz="1050"/>
            </a:pPr>
            <a:endParaRPr lang="en-US"/>
          </a:p>
        </c:txPr>
        <c:crossAx val="54903936"/>
        <c:crosses val="autoZero"/>
        <c:auto val="1"/>
        <c:lblAlgn val="ctr"/>
        <c:lblOffset val="100"/>
        <c:tickLblSkip val="12"/>
        <c:tickMarkSkip val="12"/>
        <c:noMultiLvlLbl val="0"/>
      </c:catAx>
      <c:valAx>
        <c:axId val="54903936"/>
        <c:scaling>
          <c:orientation val="minMax"/>
          <c:max val="10"/>
          <c:min val="0"/>
        </c:scaling>
        <c:delete val="0"/>
        <c:axPos val="l"/>
        <c:numFmt formatCode="General" sourceLinked="1"/>
        <c:majorTickMark val="out"/>
        <c:minorTickMark val="none"/>
        <c:tickLblPos val="nextTo"/>
        <c:txPr>
          <a:bodyPr/>
          <a:lstStyle/>
          <a:p>
            <a:pPr>
              <a:defRPr sz="1000"/>
            </a:pPr>
            <a:endParaRPr lang="en-US"/>
          </a:p>
        </c:txPr>
        <c:crossAx val="54713728"/>
        <c:crosses val="autoZero"/>
        <c:crossBetween val="between"/>
      </c:valAx>
    </c:plotArea>
    <c:legend>
      <c:legendPos val="r"/>
      <c:layout>
        <c:manualLayout>
          <c:xMode val="edge"/>
          <c:yMode val="edge"/>
          <c:x val="0.80087976539589745"/>
          <c:y val="0.1954065060049312"/>
          <c:w val="0.19912023460410558"/>
          <c:h val="0.66195736896524249"/>
        </c:manualLayout>
      </c:layout>
      <c:overlay val="0"/>
      <c:txPr>
        <a:bodyPr/>
        <a:lstStyle/>
        <a:p>
          <a:pPr>
            <a:defRPr sz="900"/>
          </a:pPr>
          <a:endParaRPr lang="en-US"/>
        </a:p>
      </c:txPr>
    </c:legend>
    <c:plotVisOnly val="0"/>
    <c:dispBlanksAs val="span"/>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2B      What if Perceived Economic Conditions under Putin Had Been the Same  as under Yeltsin </a:t>
            </a:r>
          </a:p>
        </c:rich>
      </c:tx>
      <c:layout>
        <c:manualLayout>
          <c:xMode val="edge"/>
          <c:yMode val="edge"/>
          <c:x val="7.6135326381045112E-3"/>
          <c:y val="0"/>
        </c:manualLayout>
      </c:layout>
      <c:overlay val="0"/>
    </c:title>
    <c:autoTitleDeleted val="0"/>
    <c:plotArea>
      <c:layout>
        <c:manualLayout>
          <c:layoutTarget val="inner"/>
          <c:xMode val="edge"/>
          <c:yMode val="edge"/>
          <c:x val="5.1953103294993606E-2"/>
          <c:y val="0.1191690406184101"/>
          <c:w val="0.73215775704433961"/>
          <c:h val="0.73052723974560896"/>
        </c:manualLayout>
      </c:layout>
      <c:lineChart>
        <c:grouping val="standard"/>
        <c:varyColors val="0"/>
        <c:ser>
          <c:idx val="1"/>
          <c:order val="0"/>
          <c:tx>
            <c:v>Putin's actual approval</c:v>
          </c:tx>
          <c:spPr>
            <a:ln>
              <a:solidFill>
                <a:schemeClr val="tx1"/>
              </a:solidFill>
            </a:ln>
          </c:spPr>
          <c:marker>
            <c:symbol val="none"/>
          </c:marker>
          <c:cat>
            <c:numRef>
              <c:f>'approval data'!$A$177:$A$284</c:f>
              <c:numCache>
                <c:formatCode>General</c:formatCode>
                <c:ptCount val="108"/>
                <c:pt idx="6">
                  <c:v>2000</c:v>
                </c:pt>
                <c:pt idx="18">
                  <c:v>2001</c:v>
                </c:pt>
                <c:pt idx="30">
                  <c:v>2002</c:v>
                </c:pt>
                <c:pt idx="42">
                  <c:v>2003</c:v>
                </c:pt>
                <c:pt idx="54">
                  <c:v>2004</c:v>
                </c:pt>
                <c:pt idx="66">
                  <c:v>2005</c:v>
                </c:pt>
                <c:pt idx="78">
                  <c:v>2006</c:v>
                </c:pt>
                <c:pt idx="90">
                  <c:v>2007</c:v>
                </c:pt>
                <c:pt idx="102">
                  <c:v>2008</c:v>
                </c:pt>
              </c:numCache>
            </c:numRef>
          </c:cat>
          <c:val>
            <c:numRef>
              <c:f>'approval data'!$D$177:$D$281</c:f>
              <c:numCache>
                <c:formatCode>General</c:formatCode>
                <c:ptCount val="105"/>
                <c:pt idx="6" formatCode="0.0">
                  <c:v>79</c:v>
                </c:pt>
                <c:pt idx="7" formatCode="0.0">
                  <c:v>75</c:v>
                </c:pt>
                <c:pt idx="8" formatCode="0.0">
                  <c:v>70.400000000000006</c:v>
                </c:pt>
                <c:pt idx="9" formatCode="0.0">
                  <c:v>77.3</c:v>
                </c:pt>
                <c:pt idx="10" formatCode="0.0">
                  <c:v>71.900000000000006</c:v>
                </c:pt>
                <c:pt idx="11" formatCode="0.0">
                  <c:v>60.5</c:v>
                </c:pt>
                <c:pt idx="12" formatCode="0.0">
                  <c:v>72.400000000000006</c:v>
                </c:pt>
                <c:pt idx="13" formatCode="0.0">
                  <c:v>64.7</c:v>
                </c:pt>
                <c:pt idx="14" formatCode="0.0">
                  <c:v>65</c:v>
                </c:pt>
                <c:pt idx="15" formatCode="0.0">
                  <c:v>63.8</c:v>
                </c:pt>
                <c:pt idx="16" formatCode="0.0">
                  <c:v>70.2</c:v>
                </c:pt>
                <c:pt idx="17" formatCode="0.0">
                  <c:v>67.8</c:v>
                </c:pt>
                <c:pt idx="18" formatCode="0.0">
                  <c:v>76.3</c:v>
                </c:pt>
                <c:pt idx="19" formatCode="0.0">
                  <c:v>69.2</c:v>
                </c:pt>
                <c:pt idx="20" formatCode="0.0">
                  <c:v>75.2</c:v>
                </c:pt>
                <c:pt idx="21" formatCode="0.0">
                  <c:v>69.599999999999994</c:v>
                </c:pt>
                <c:pt idx="22" formatCode="0.0">
                  <c:v>70.599999999999994</c:v>
                </c:pt>
                <c:pt idx="23" formatCode="0.0">
                  <c:v>72.400000000000006</c:v>
                </c:pt>
                <c:pt idx="24" formatCode="0.0">
                  <c:v>71.8</c:v>
                </c:pt>
                <c:pt idx="25" formatCode="0.0">
                  <c:v>73.599999999999994</c:v>
                </c:pt>
                <c:pt idx="26" formatCode="0.0">
                  <c:v>72.7</c:v>
                </c:pt>
                <c:pt idx="27" formatCode="0.0">
                  <c:v>74.5</c:v>
                </c:pt>
                <c:pt idx="28" formatCode="0.0">
                  <c:v>80.099999999999994</c:v>
                </c:pt>
                <c:pt idx="29" formatCode="0.0">
                  <c:v>72.489999999999995</c:v>
                </c:pt>
                <c:pt idx="30" formatCode="0.0">
                  <c:v>74.7</c:v>
                </c:pt>
                <c:pt idx="31" formatCode="0.0">
                  <c:v>74.8</c:v>
                </c:pt>
                <c:pt idx="32" formatCode="0.0">
                  <c:v>71.489999999999995</c:v>
                </c:pt>
                <c:pt idx="33" formatCode="0.0">
                  <c:v>70.7</c:v>
                </c:pt>
                <c:pt idx="34" formatCode="0.0">
                  <c:v>75.2</c:v>
                </c:pt>
                <c:pt idx="35" formatCode="0.0">
                  <c:v>75.400000000000006</c:v>
                </c:pt>
                <c:pt idx="36" formatCode="0.0">
                  <c:v>72.900000000000006</c:v>
                </c:pt>
                <c:pt idx="37" formatCode="0.0">
                  <c:v>75.599999999999994</c:v>
                </c:pt>
                <c:pt idx="38" formatCode="0.0">
                  <c:v>77.3</c:v>
                </c:pt>
                <c:pt idx="39" formatCode="0.0">
                  <c:v>77.2</c:v>
                </c:pt>
                <c:pt idx="40" formatCode="0.0">
                  <c:v>83</c:v>
                </c:pt>
                <c:pt idx="41" formatCode="0.0">
                  <c:v>82.3</c:v>
                </c:pt>
                <c:pt idx="42" formatCode="0.0">
                  <c:v>75.3</c:v>
                </c:pt>
                <c:pt idx="43" formatCode="0.0">
                  <c:v>76.099999999999994</c:v>
                </c:pt>
                <c:pt idx="44" formatCode="0.0">
                  <c:v>74.900000000000006</c:v>
                </c:pt>
                <c:pt idx="45" formatCode="0.0">
                  <c:v>72.900000000000006</c:v>
                </c:pt>
                <c:pt idx="46" formatCode="0.0">
                  <c:v>70.3</c:v>
                </c:pt>
                <c:pt idx="47" formatCode="0.0">
                  <c:v>76.7</c:v>
                </c:pt>
                <c:pt idx="48" formatCode="0.0">
                  <c:v>78.5</c:v>
                </c:pt>
                <c:pt idx="49" formatCode="0.0">
                  <c:v>74</c:v>
                </c:pt>
                <c:pt idx="50" formatCode="0.0">
                  <c:v>74.8</c:v>
                </c:pt>
                <c:pt idx="51" formatCode="0.0">
                  <c:v>73.2</c:v>
                </c:pt>
                <c:pt idx="52" formatCode="0.0">
                  <c:v>81.7</c:v>
                </c:pt>
                <c:pt idx="53" formatCode="0.0">
                  <c:v>80.900000000000006</c:v>
                </c:pt>
                <c:pt idx="54" formatCode="0.0">
                  <c:v>81</c:v>
                </c:pt>
                <c:pt idx="55" formatCode="0.0">
                  <c:v>82</c:v>
                </c:pt>
                <c:pt idx="56" formatCode="0.0">
                  <c:v>81</c:v>
                </c:pt>
                <c:pt idx="57" formatCode="0.0">
                  <c:v>78.8</c:v>
                </c:pt>
                <c:pt idx="58" formatCode="0.0">
                  <c:v>76.3</c:v>
                </c:pt>
                <c:pt idx="59" formatCode="0.0">
                  <c:v>72.099999999999994</c:v>
                </c:pt>
                <c:pt idx="60" formatCode="0.0">
                  <c:v>73</c:v>
                </c:pt>
                <c:pt idx="61" formatCode="0.0">
                  <c:v>67.5</c:v>
                </c:pt>
                <c:pt idx="62" formatCode="0.0">
                  <c:v>71.8</c:v>
                </c:pt>
                <c:pt idx="63" formatCode="0.0">
                  <c:v>72.3</c:v>
                </c:pt>
                <c:pt idx="64" formatCode="0.0">
                  <c:v>69</c:v>
                </c:pt>
                <c:pt idx="65" formatCode="0.0">
                  <c:v>84</c:v>
                </c:pt>
                <c:pt idx="66" formatCode="0.0">
                  <c:v>65.2</c:v>
                </c:pt>
                <c:pt idx="67" formatCode="0.0">
                  <c:v>65.599999999999994</c:v>
                </c:pt>
                <c:pt idx="68" formatCode="0.0">
                  <c:v>65.5</c:v>
                </c:pt>
                <c:pt idx="69" formatCode="0.0">
                  <c:v>66.099999999999994</c:v>
                </c:pt>
                <c:pt idx="70" formatCode="0.0">
                  <c:v>68.900000000000006</c:v>
                </c:pt>
                <c:pt idx="71" formatCode="0.0">
                  <c:v>65.900000000000006</c:v>
                </c:pt>
                <c:pt idx="72" formatCode="0.0">
                  <c:v>66.900000000000006</c:v>
                </c:pt>
                <c:pt idx="73" formatCode="0.0">
                  <c:v>70.2</c:v>
                </c:pt>
                <c:pt idx="74" formatCode="0.0">
                  <c:v>70.3</c:v>
                </c:pt>
                <c:pt idx="75" formatCode="0.0">
                  <c:v>71.099999999999994</c:v>
                </c:pt>
                <c:pt idx="76" formatCode="0.0">
                  <c:v>75.7</c:v>
                </c:pt>
                <c:pt idx="77" formatCode="0.0">
                  <c:v>71.8</c:v>
                </c:pt>
                <c:pt idx="78" formatCode="0.0">
                  <c:v>71.400000000000006</c:v>
                </c:pt>
                <c:pt idx="79" formatCode="0.0">
                  <c:v>75.400000000000006</c:v>
                </c:pt>
                <c:pt idx="80" formatCode="0.0">
                  <c:v>72.3</c:v>
                </c:pt>
                <c:pt idx="81" formatCode="0.0">
                  <c:v>72.400000000000006</c:v>
                </c:pt>
                <c:pt idx="82" formatCode="0.0">
                  <c:v>76</c:v>
                </c:pt>
                <c:pt idx="83" formatCode="0.0">
                  <c:v>76.900000000000006</c:v>
                </c:pt>
                <c:pt idx="84" formatCode="0.0">
                  <c:v>78.7</c:v>
                </c:pt>
                <c:pt idx="85" formatCode="0.0">
                  <c:v>77.599999999999994</c:v>
                </c:pt>
                <c:pt idx="86" formatCode="0.0">
                  <c:v>75.400000000000006</c:v>
                </c:pt>
                <c:pt idx="87" formatCode="0.0">
                  <c:v>76.7</c:v>
                </c:pt>
                <c:pt idx="88" formatCode="0.0">
                  <c:v>80.489999999999995</c:v>
                </c:pt>
                <c:pt idx="89" formatCode="0.0">
                  <c:v>77.900000000000006</c:v>
                </c:pt>
                <c:pt idx="90" formatCode="0.0">
                  <c:v>79.900000000000006</c:v>
                </c:pt>
                <c:pt idx="91" formatCode="0.0">
                  <c:v>80.8</c:v>
                </c:pt>
                <c:pt idx="92" formatCode="0.0">
                  <c:v>80.5</c:v>
                </c:pt>
                <c:pt idx="93" formatCode="0.0">
                  <c:v>79.3</c:v>
                </c:pt>
                <c:pt idx="94" formatCode="0.0">
                  <c:v>80.099999999999994</c:v>
                </c:pt>
                <c:pt idx="95" formatCode="0.0">
                  <c:v>81</c:v>
                </c:pt>
                <c:pt idx="96" formatCode="0.0">
                  <c:v>85.1</c:v>
                </c:pt>
                <c:pt idx="97" formatCode="0.0">
                  <c:v>82.4</c:v>
                </c:pt>
                <c:pt idx="98" formatCode="0.0">
                  <c:v>79.400000000000006</c:v>
                </c:pt>
                <c:pt idx="99" formatCode="0.0">
                  <c:v>82.4</c:v>
                </c:pt>
                <c:pt idx="100" formatCode="0.0">
                  <c:v>84.3</c:v>
                </c:pt>
                <c:pt idx="101" formatCode="0.0">
                  <c:v>87.2</c:v>
                </c:pt>
                <c:pt idx="102" formatCode="0.0">
                  <c:v>86</c:v>
                </c:pt>
                <c:pt idx="103" formatCode="0.0">
                  <c:v>85</c:v>
                </c:pt>
                <c:pt idx="104" formatCode="0.0">
                  <c:v>85</c:v>
                </c:pt>
              </c:numCache>
            </c:numRef>
          </c:val>
          <c:smooth val="0"/>
        </c:ser>
        <c:ser>
          <c:idx val="0"/>
          <c:order val="1"/>
          <c:tx>
            <c:v>Simulated Putin approval supposing economic perceptions had been the same as in corresponding month under Yeltsin</c:v>
          </c:tx>
          <c:spPr>
            <a:ln>
              <a:solidFill>
                <a:sysClr val="windowText" lastClr="000000"/>
              </a:solidFill>
              <a:prstDash val="dash"/>
            </a:ln>
          </c:spPr>
          <c:marker>
            <c:symbol val="none"/>
          </c:marker>
          <c:cat>
            <c:numRef>
              <c:f>'approval data'!$A$177:$A$284</c:f>
              <c:numCache>
                <c:formatCode>General</c:formatCode>
                <c:ptCount val="108"/>
                <c:pt idx="6">
                  <c:v>2000</c:v>
                </c:pt>
                <c:pt idx="18">
                  <c:v>2001</c:v>
                </c:pt>
                <c:pt idx="30">
                  <c:v>2002</c:v>
                </c:pt>
                <c:pt idx="42">
                  <c:v>2003</c:v>
                </c:pt>
                <c:pt idx="54">
                  <c:v>2004</c:v>
                </c:pt>
                <c:pt idx="66">
                  <c:v>2005</c:v>
                </c:pt>
                <c:pt idx="78">
                  <c:v>2006</c:v>
                </c:pt>
                <c:pt idx="90">
                  <c:v>2007</c:v>
                </c:pt>
                <c:pt idx="102">
                  <c:v>2008</c:v>
                </c:pt>
              </c:numCache>
            </c:numRef>
          </c:cat>
          <c:val>
            <c:numRef>
              <c:f>'Put with Yels econ data'!$AG$7:$AG$112</c:f>
              <c:numCache>
                <c:formatCode>General</c:formatCode>
                <c:ptCount val="106"/>
                <c:pt idx="6">
                  <c:v>79</c:v>
                </c:pt>
                <c:pt idx="8">
                  <c:v>66.821565581063311</c:v>
                </c:pt>
                <c:pt idx="10">
                  <c:v>37.530296715239345</c:v>
                </c:pt>
                <c:pt idx="12">
                  <c:v>41.678756371684003</c:v>
                </c:pt>
                <c:pt idx="14">
                  <c:v>43.559216081562703</c:v>
                </c:pt>
                <c:pt idx="16">
                  <c:v>45.05010069958125</c:v>
                </c:pt>
                <c:pt idx="18">
                  <c:v>53.889261516369899</c:v>
                </c:pt>
                <c:pt idx="20">
                  <c:v>51.672564048455541</c:v>
                </c:pt>
                <c:pt idx="22">
                  <c:v>45.231537388046526</c:v>
                </c:pt>
                <c:pt idx="24">
                  <c:v>44.784117077030317</c:v>
                </c:pt>
                <c:pt idx="26">
                  <c:v>46.94554757708034</c:v>
                </c:pt>
                <c:pt idx="28">
                  <c:v>52.020437896644637</c:v>
                </c:pt>
                <c:pt idx="30">
                  <c:v>49.863831006655317</c:v>
                </c:pt>
                <c:pt idx="32">
                  <c:v>49.313714982029659</c:v>
                </c:pt>
                <c:pt idx="34">
                  <c:v>49.044898157028264</c:v>
                </c:pt>
                <c:pt idx="36">
                  <c:v>47.210947449612078</c:v>
                </c:pt>
                <c:pt idx="38">
                  <c:v>52.403809746993808</c:v>
                </c:pt>
                <c:pt idx="40">
                  <c:v>62.462015233571847</c:v>
                </c:pt>
                <c:pt idx="42">
                  <c:v>54.994642158202367</c:v>
                </c:pt>
                <c:pt idx="44">
                  <c:v>53.864638360585502</c:v>
                </c:pt>
                <c:pt idx="46">
                  <c:v>45.965815285199014</c:v>
                </c:pt>
                <c:pt idx="48">
                  <c:v>48.853701801154003</c:v>
                </c:pt>
                <c:pt idx="50">
                  <c:v>51.347419201752658</c:v>
                </c:pt>
                <c:pt idx="52">
                  <c:v>57.142053653535449</c:v>
                </c:pt>
                <c:pt idx="54">
                  <c:v>55.974077728859271</c:v>
                </c:pt>
                <c:pt idx="56">
                  <c:v>56.365667025859189</c:v>
                </c:pt>
                <c:pt idx="58">
                  <c:v>58.737021452683379</c:v>
                </c:pt>
                <c:pt idx="60">
                  <c:v>58.207340933644922</c:v>
                </c:pt>
                <c:pt idx="62">
                  <c:v>57.422713168186569</c:v>
                </c:pt>
                <c:pt idx="64">
                  <c:v>59.766616870067132</c:v>
                </c:pt>
                <c:pt idx="66">
                  <c:v>50.588787854559747</c:v>
                </c:pt>
                <c:pt idx="68">
                  <c:v>53.601598204511184</c:v>
                </c:pt>
                <c:pt idx="70">
                  <c:v>52.867779651937639</c:v>
                </c:pt>
                <c:pt idx="72">
                  <c:v>51.616873100062904</c:v>
                </c:pt>
                <c:pt idx="74">
                  <c:v>53.467901171508835</c:v>
                </c:pt>
                <c:pt idx="76">
                  <c:v>58.624737608672774</c:v>
                </c:pt>
                <c:pt idx="78">
                  <c:v>57.527742050795098</c:v>
                </c:pt>
                <c:pt idx="80">
                  <c:v>56.503251148525891</c:v>
                </c:pt>
                <c:pt idx="82">
                  <c:v>54.277895317383759</c:v>
                </c:pt>
                <c:pt idx="84">
                  <c:v>58.489273667956866</c:v>
                </c:pt>
                <c:pt idx="86">
                  <c:v>53.743609146309588</c:v>
                </c:pt>
                <c:pt idx="88">
                  <c:v>51.962923505177834</c:v>
                </c:pt>
                <c:pt idx="90">
                  <c:v>46.457788438941684</c:v>
                </c:pt>
                <c:pt idx="92">
                  <c:v>47.079906458544301</c:v>
                </c:pt>
                <c:pt idx="94">
                  <c:v>48.820400216270059</c:v>
                </c:pt>
                <c:pt idx="96">
                  <c:v>47.142027999350731</c:v>
                </c:pt>
                <c:pt idx="98">
                  <c:v>48.763891441194332</c:v>
                </c:pt>
                <c:pt idx="100">
                  <c:v>48.157102615868581</c:v>
                </c:pt>
                <c:pt idx="102">
                  <c:v>49.411221451270436</c:v>
                </c:pt>
                <c:pt idx="104">
                  <c:v>52.555262665214833</c:v>
                </c:pt>
              </c:numCache>
            </c:numRef>
          </c:val>
          <c:smooth val="0"/>
        </c:ser>
        <c:dLbls>
          <c:showLegendKey val="0"/>
          <c:showVal val="0"/>
          <c:showCatName val="0"/>
          <c:showSerName val="0"/>
          <c:showPercent val="0"/>
          <c:showBubbleSize val="0"/>
        </c:dLbls>
        <c:marker val="1"/>
        <c:smooth val="0"/>
        <c:axId val="72133632"/>
        <c:axId val="72143616"/>
      </c:lineChart>
      <c:catAx>
        <c:axId val="72133632"/>
        <c:scaling>
          <c:orientation val="minMax"/>
        </c:scaling>
        <c:delete val="0"/>
        <c:axPos val="b"/>
        <c:numFmt formatCode="General" sourceLinked="1"/>
        <c:majorTickMark val="out"/>
        <c:minorTickMark val="none"/>
        <c:tickLblPos val="nextTo"/>
        <c:txPr>
          <a:bodyPr/>
          <a:lstStyle/>
          <a:p>
            <a:pPr>
              <a:defRPr sz="1200"/>
            </a:pPr>
            <a:endParaRPr lang="en-US"/>
          </a:p>
        </c:txPr>
        <c:crossAx val="72143616"/>
        <c:crosses val="autoZero"/>
        <c:auto val="1"/>
        <c:lblAlgn val="ctr"/>
        <c:lblOffset val="100"/>
        <c:tickLblSkip val="6"/>
        <c:tickMarkSkip val="6"/>
        <c:noMultiLvlLbl val="0"/>
      </c:catAx>
      <c:valAx>
        <c:axId val="72143616"/>
        <c:scaling>
          <c:orientation val="minMax"/>
        </c:scaling>
        <c:delete val="0"/>
        <c:axPos val="l"/>
        <c:numFmt formatCode="0" sourceLinked="0"/>
        <c:majorTickMark val="out"/>
        <c:minorTickMark val="none"/>
        <c:tickLblPos val="nextTo"/>
        <c:txPr>
          <a:bodyPr/>
          <a:lstStyle/>
          <a:p>
            <a:pPr>
              <a:defRPr sz="1200"/>
            </a:pPr>
            <a:endParaRPr lang="en-US"/>
          </a:p>
        </c:txPr>
        <c:crossAx val="72133632"/>
        <c:crosses val="autoZero"/>
        <c:crossBetween val="between"/>
      </c:valAx>
    </c:plotArea>
    <c:legend>
      <c:legendPos val="r"/>
      <c:layout>
        <c:manualLayout>
          <c:xMode val="edge"/>
          <c:yMode val="edge"/>
          <c:x val="0.7913963822074872"/>
          <c:y val="0.17959167394424297"/>
          <c:w val="0.19974986402748976"/>
          <c:h val="0.64878766384080844"/>
        </c:manualLayout>
      </c:layout>
      <c:overlay val="0"/>
      <c:txPr>
        <a:bodyPr/>
        <a:lstStyle/>
        <a:p>
          <a:pPr>
            <a:defRPr sz="1300"/>
          </a:pPr>
          <a:endParaRPr lang="en-US"/>
        </a:p>
      </c:txPr>
    </c:legend>
    <c:plotVisOnly val="0"/>
    <c:dispBlanksAs val="span"/>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A3     Putin's  and Medvedev's Ratings</a:t>
            </a:r>
            <a:r>
              <a:rPr lang="en-US" baseline="0"/>
              <a:t> in 2008-9, A</a:t>
            </a:r>
            <a:r>
              <a:rPr lang="en-US"/>
              <a:t>ctual and Predicted with Economic Perceptions</a:t>
            </a:r>
          </a:p>
        </c:rich>
      </c:tx>
      <c:layout>
        <c:manualLayout>
          <c:xMode val="edge"/>
          <c:yMode val="edge"/>
          <c:x val="1.5717119289360596E-2"/>
          <c:y val="4.0360357611836399E-3"/>
        </c:manualLayout>
      </c:layout>
      <c:overlay val="0"/>
    </c:title>
    <c:autoTitleDeleted val="0"/>
    <c:plotArea>
      <c:layout>
        <c:manualLayout>
          <c:layoutTarget val="inner"/>
          <c:xMode val="edge"/>
          <c:yMode val="edge"/>
          <c:x val="0.16029296722344458"/>
          <c:y val="0.11926994151243953"/>
          <c:w val="0.54569606691018402"/>
          <c:h val="0.67392183819501139"/>
        </c:manualLayout>
      </c:layout>
      <c:lineChart>
        <c:grouping val="standard"/>
        <c:varyColors val="0"/>
        <c:ser>
          <c:idx val="1"/>
          <c:order val="0"/>
          <c:tx>
            <c:v>Actual Putin rating</c:v>
          </c:tx>
          <c:spPr>
            <a:ln>
              <a:solidFill>
                <a:schemeClr val="tx1"/>
              </a:solidFill>
              <a:prstDash val="sysDash"/>
            </a:ln>
          </c:spPr>
          <c:marker>
            <c:symbol val="none"/>
          </c:marker>
          <c:val>
            <c:numRef>
              <c:f>'Medvedev era'!$AN$84:$AN$94</c:f>
              <c:numCache>
                <c:formatCode>0.0</c:formatCode>
                <c:ptCount val="11"/>
                <c:pt idx="0" formatCode="General">
                  <c:v>85</c:v>
                </c:pt>
                <c:pt idx="1">
                  <c:v>80.400000000000006</c:v>
                </c:pt>
                <c:pt idx="2">
                  <c:v>80.400000000000006</c:v>
                </c:pt>
                <c:pt idx="3">
                  <c:v>88</c:v>
                </c:pt>
                <c:pt idx="4">
                  <c:v>85.9</c:v>
                </c:pt>
                <c:pt idx="5">
                  <c:v>82.8</c:v>
                </c:pt>
                <c:pt idx="6">
                  <c:v>78</c:v>
                </c:pt>
                <c:pt idx="7">
                  <c:v>77.8</c:v>
                </c:pt>
                <c:pt idx="8">
                  <c:v>77.900000000000006</c:v>
                </c:pt>
                <c:pt idx="9">
                  <c:v>80.599999999999994</c:v>
                </c:pt>
                <c:pt idx="10">
                  <c:v>78.8</c:v>
                </c:pt>
              </c:numCache>
            </c:numRef>
          </c:val>
          <c:smooth val="0"/>
        </c:ser>
        <c:ser>
          <c:idx val="2"/>
          <c:order val="1"/>
          <c:tx>
            <c:v>Actual Putin rating minus the Georgia war jump</c:v>
          </c:tx>
          <c:spPr>
            <a:ln>
              <a:solidFill>
                <a:schemeClr val="tx1"/>
              </a:solidFill>
              <a:prstDash val="solid"/>
            </a:ln>
          </c:spPr>
          <c:marker>
            <c:symbol val="none"/>
          </c:marker>
          <c:val>
            <c:numRef>
              <c:f>'Medvedev era'!$AO$84:$AO$94</c:f>
              <c:numCache>
                <c:formatCode>0.0</c:formatCode>
                <c:ptCount val="11"/>
                <c:pt idx="0" formatCode="General">
                  <c:v>85</c:v>
                </c:pt>
                <c:pt idx="1">
                  <c:v>80.400000000000006</c:v>
                </c:pt>
                <c:pt idx="2">
                  <c:v>80.400000000000006</c:v>
                </c:pt>
                <c:pt idx="3">
                  <c:v>80.400000000000006</c:v>
                </c:pt>
                <c:pt idx="4">
                  <c:v>78.300000000000011</c:v>
                </c:pt>
                <c:pt idx="5">
                  <c:v>75.2</c:v>
                </c:pt>
                <c:pt idx="6">
                  <c:v>70.400000000000006</c:v>
                </c:pt>
                <c:pt idx="7">
                  <c:v>70.2</c:v>
                </c:pt>
                <c:pt idx="8">
                  <c:v>70.300000000000011</c:v>
                </c:pt>
                <c:pt idx="9">
                  <c:v>73</c:v>
                </c:pt>
                <c:pt idx="10">
                  <c:v>71.2</c:v>
                </c:pt>
              </c:numCache>
            </c:numRef>
          </c:val>
          <c:smooth val="0"/>
        </c:ser>
        <c:ser>
          <c:idx val="0"/>
          <c:order val="2"/>
          <c:tx>
            <c:v>Putin rating predicted with economic perceptions</c:v>
          </c:tx>
          <c:spPr>
            <a:ln w="34925">
              <a:solidFill>
                <a:srgbClr val="C00000"/>
              </a:solidFill>
              <a:prstDash val="sysDot"/>
            </a:ln>
          </c:spPr>
          <c:marker>
            <c:symbol val="none"/>
          </c:marker>
          <c:cat>
            <c:strRef>
              <c:f>'Medvedev era'!$AA$84:$AA$97</c:f>
              <c:strCache>
                <c:ptCount val="14"/>
                <c:pt idx="0">
                  <c:v>Mar</c:v>
                </c:pt>
                <c:pt idx="1">
                  <c:v>May</c:v>
                </c:pt>
                <c:pt idx="2">
                  <c:v>July</c:v>
                </c:pt>
                <c:pt idx="3">
                  <c:v>Sep </c:v>
                </c:pt>
                <c:pt idx="4">
                  <c:v>Nov</c:v>
                </c:pt>
                <c:pt idx="5">
                  <c:v>Jan-09</c:v>
                </c:pt>
                <c:pt idx="6">
                  <c:v>Mar</c:v>
                </c:pt>
                <c:pt idx="7">
                  <c:v>May</c:v>
                </c:pt>
                <c:pt idx="8">
                  <c:v>July</c:v>
                </c:pt>
                <c:pt idx="9">
                  <c:v>Sep </c:v>
                </c:pt>
                <c:pt idx="10">
                  <c:v>Nov</c:v>
                </c:pt>
                <c:pt idx="11">
                  <c:v>Jan-10</c:v>
                </c:pt>
                <c:pt idx="12">
                  <c:v>Mar</c:v>
                </c:pt>
                <c:pt idx="13">
                  <c:v>May</c:v>
                </c:pt>
              </c:strCache>
            </c:strRef>
          </c:cat>
          <c:val>
            <c:numRef>
              <c:f>'Medvedev era'!$AJ$84:$AJ$94</c:f>
              <c:numCache>
                <c:formatCode>General</c:formatCode>
                <c:ptCount val="11"/>
                <c:pt idx="0">
                  <c:v>85.000000000000028</c:v>
                </c:pt>
                <c:pt idx="1">
                  <c:v>83.814807768366478</c:v>
                </c:pt>
                <c:pt idx="2">
                  <c:v>80.124847769705923</c:v>
                </c:pt>
                <c:pt idx="3">
                  <c:v>80.856125149747541</c:v>
                </c:pt>
                <c:pt idx="4">
                  <c:v>75.642516150869739</c:v>
                </c:pt>
                <c:pt idx="5">
                  <c:v>71.561968328959168</c:v>
                </c:pt>
                <c:pt idx="6">
                  <c:v>70.543676266691804</c:v>
                </c:pt>
                <c:pt idx="7">
                  <c:v>71.820256216568765</c:v>
                </c:pt>
                <c:pt idx="8">
                  <c:v>72.440449356228186</c:v>
                </c:pt>
                <c:pt idx="9">
                  <c:v>72.833312029839149</c:v>
                </c:pt>
                <c:pt idx="10">
                  <c:v>69.414961305527555</c:v>
                </c:pt>
              </c:numCache>
            </c:numRef>
          </c:val>
          <c:smooth val="0"/>
        </c:ser>
        <c:ser>
          <c:idx val="4"/>
          <c:order val="3"/>
          <c:tx>
            <c:v>Medvedev rating minus the Georgia war jump</c:v>
          </c:tx>
          <c:spPr>
            <a:ln>
              <a:solidFill>
                <a:srgbClr val="00B0F0"/>
              </a:solidFill>
            </a:ln>
          </c:spPr>
          <c:marker>
            <c:symbol val="none"/>
          </c:marker>
          <c:val>
            <c:numRef>
              <c:f>'Medvedev era'!$AQ$84:$AQ$94</c:f>
              <c:numCache>
                <c:formatCode>0.0</c:formatCode>
                <c:ptCount val="11"/>
                <c:pt idx="0" formatCode="General">
                  <c:v>75</c:v>
                </c:pt>
                <c:pt idx="1">
                  <c:v>69.8</c:v>
                </c:pt>
                <c:pt idx="2">
                  <c:v>69.400000000000006</c:v>
                </c:pt>
                <c:pt idx="3">
                  <c:v>69.400000000000006</c:v>
                </c:pt>
                <c:pt idx="4">
                  <c:v>64.600000000000009</c:v>
                </c:pt>
                <c:pt idx="5">
                  <c:v>61.199999999999996</c:v>
                </c:pt>
                <c:pt idx="6">
                  <c:v>57.4</c:v>
                </c:pt>
                <c:pt idx="7">
                  <c:v>58.6</c:v>
                </c:pt>
                <c:pt idx="8">
                  <c:v>58.1</c:v>
                </c:pt>
                <c:pt idx="9">
                  <c:v>61.4</c:v>
                </c:pt>
                <c:pt idx="10">
                  <c:v>60.1</c:v>
                </c:pt>
              </c:numCache>
            </c:numRef>
          </c:val>
          <c:smooth val="0"/>
        </c:ser>
        <c:dLbls>
          <c:showLegendKey val="0"/>
          <c:showVal val="0"/>
          <c:showCatName val="0"/>
          <c:showSerName val="0"/>
          <c:showPercent val="0"/>
          <c:showBubbleSize val="0"/>
        </c:dLbls>
        <c:marker val="1"/>
        <c:smooth val="0"/>
        <c:axId val="56299904"/>
        <c:axId val="56301440"/>
      </c:lineChart>
      <c:catAx>
        <c:axId val="56299904"/>
        <c:scaling>
          <c:orientation val="minMax"/>
        </c:scaling>
        <c:delete val="0"/>
        <c:axPos val="b"/>
        <c:majorTickMark val="out"/>
        <c:minorTickMark val="none"/>
        <c:tickLblPos val="nextTo"/>
        <c:crossAx val="56301440"/>
        <c:crosses val="autoZero"/>
        <c:auto val="1"/>
        <c:lblAlgn val="ctr"/>
        <c:lblOffset val="100"/>
        <c:noMultiLvlLbl val="0"/>
      </c:catAx>
      <c:valAx>
        <c:axId val="56301440"/>
        <c:scaling>
          <c:orientation val="minMax"/>
          <c:max val="95"/>
          <c:min val="55"/>
        </c:scaling>
        <c:delete val="0"/>
        <c:axPos val="l"/>
        <c:numFmt formatCode="General" sourceLinked="1"/>
        <c:majorTickMark val="out"/>
        <c:minorTickMark val="none"/>
        <c:tickLblPos val="nextTo"/>
        <c:crossAx val="56299904"/>
        <c:crosses val="autoZero"/>
        <c:crossBetween val="between"/>
      </c:valAx>
    </c:plotArea>
    <c:legend>
      <c:legendPos val="r"/>
      <c:layout>
        <c:manualLayout>
          <c:xMode val="edge"/>
          <c:yMode val="edge"/>
          <c:x val="0.729413869577617"/>
          <c:y val="0.24951472231438371"/>
          <c:w val="0.2705861304223825"/>
          <c:h val="0.28257970693931211"/>
        </c:manualLayout>
      </c:layout>
      <c:overlay val="0"/>
      <c:txPr>
        <a:bodyPr/>
        <a:lstStyle/>
        <a:p>
          <a:pPr>
            <a:defRPr sz="1200"/>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3      Predicting Putin's Approval Rating with Economic Perceptions</a:t>
            </a:r>
          </a:p>
        </c:rich>
      </c:tx>
      <c:layout>
        <c:manualLayout>
          <c:xMode val="edge"/>
          <c:yMode val="edge"/>
          <c:x val="8.775602096658796E-3"/>
          <c:y val="4.0404040404040404E-3"/>
        </c:manualLayout>
      </c:layout>
      <c:overlay val="0"/>
    </c:title>
    <c:autoTitleDeleted val="0"/>
    <c:plotArea>
      <c:layout>
        <c:manualLayout>
          <c:layoutTarget val="inner"/>
          <c:xMode val="edge"/>
          <c:yMode val="edge"/>
          <c:x val="0.12660678412265916"/>
          <c:y val="0.15576266603038291"/>
          <c:w val="0.67125972706491099"/>
          <c:h val="0.7198821283703174"/>
        </c:manualLayout>
      </c:layout>
      <c:lineChart>
        <c:grouping val="standard"/>
        <c:varyColors val="0"/>
        <c:ser>
          <c:idx val="0"/>
          <c:order val="0"/>
          <c:tx>
            <c:v>Predicted approval of new leader, starting at September 1999</c:v>
          </c:tx>
          <c:spPr>
            <a:ln>
              <a:solidFill>
                <a:schemeClr val="tx1"/>
              </a:solidFill>
              <a:prstDash val="sysDot"/>
            </a:ln>
          </c:spPr>
          <c:marker>
            <c:symbol val="none"/>
          </c:marker>
          <c:cat>
            <c:numRef>
              <c:f>'Using col 6 model to forecast'!$V$3:$V$211</c:f>
              <c:numCache>
                <c:formatCode>General</c:formatCode>
                <c:ptCount val="209"/>
                <c:pt idx="0">
                  <c:v>1991</c:v>
                </c:pt>
                <c:pt idx="12">
                  <c:v>1992</c:v>
                </c:pt>
                <c:pt idx="24">
                  <c:v>1993</c:v>
                </c:pt>
                <c:pt idx="36">
                  <c:v>1994</c:v>
                </c:pt>
                <c:pt idx="48">
                  <c:v>1995</c:v>
                </c:pt>
                <c:pt idx="60">
                  <c:v>1996</c:v>
                </c:pt>
                <c:pt idx="72">
                  <c:v>1997</c:v>
                </c:pt>
                <c:pt idx="84">
                  <c:v>1998</c:v>
                </c:pt>
                <c:pt idx="96">
                  <c:v>1999</c:v>
                </c:pt>
                <c:pt idx="108">
                  <c:v>2000</c:v>
                </c:pt>
                <c:pt idx="120">
                  <c:v>2001</c:v>
                </c:pt>
                <c:pt idx="132">
                  <c:v>2002</c:v>
                </c:pt>
                <c:pt idx="144">
                  <c:v>2003</c:v>
                </c:pt>
                <c:pt idx="156">
                  <c:v>2004</c:v>
                </c:pt>
                <c:pt idx="168">
                  <c:v>2005</c:v>
                </c:pt>
                <c:pt idx="180">
                  <c:v>2006</c:v>
                </c:pt>
                <c:pt idx="192">
                  <c:v>2007</c:v>
                </c:pt>
                <c:pt idx="204">
                  <c:v>2008</c:v>
                </c:pt>
              </c:numCache>
            </c:numRef>
          </c:cat>
          <c:val>
            <c:numRef>
              <c:f>'Using col 6 model to forecast'!$X$3:$X$211</c:f>
              <c:numCache>
                <c:formatCode>General</c:formatCode>
                <c:ptCount val="209"/>
                <c:pt idx="102" formatCode="0.00">
                  <c:v>1.81</c:v>
                </c:pt>
                <c:pt idx="104">
                  <c:v>2.2912391968219388</c:v>
                </c:pt>
                <c:pt idx="106">
                  <c:v>2.8554902127502606</c:v>
                </c:pt>
                <c:pt idx="108">
                  <c:v>3.4018145585692645</c:v>
                </c:pt>
                <c:pt idx="110">
                  <c:v>3.5282577924816767</c:v>
                </c:pt>
                <c:pt idx="112">
                  <c:v>4.2865654057074059</c:v>
                </c:pt>
                <c:pt idx="114">
                  <c:v>4.4680130338338309</c:v>
                </c:pt>
                <c:pt idx="116">
                  <c:v>4.5149213072226182</c:v>
                </c:pt>
                <c:pt idx="118">
                  <c:v>4.85535013909469</c:v>
                </c:pt>
                <c:pt idx="120">
                  <c:v>5.1769535830164015</c:v>
                </c:pt>
                <c:pt idx="122">
                  <c:v>5.3015627637437781</c:v>
                </c:pt>
                <c:pt idx="124">
                  <c:v>5.5741838058063573</c:v>
                </c:pt>
                <c:pt idx="126">
                  <c:v>5.9044346891533666</c:v>
                </c:pt>
                <c:pt idx="128">
                  <c:v>6.3356836992509917</c:v>
                </c:pt>
                <c:pt idx="130">
                  <c:v>6.3596841568423859</c:v>
                </c:pt>
                <c:pt idx="132">
                  <c:v>6.5954540536341204</c:v>
                </c:pt>
                <c:pt idx="134">
                  <c:v>6.5610155385700661</c:v>
                </c:pt>
                <c:pt idx="136">
                  <c:v>6.8013744752672647</c:v>
                </c:pt>
                <c:pt idx="138">
                  <c:v>6.8879497465962265</c:v>
                </c:pt>
                <c:pt idx="140">
                  <c:v>7.0258485619452591</c:v>
                </c:pt>
                <c:pt idx="142">
                  <c:v>7.1441056940180889</c:v>
                </c:pt>
                <c:pt idx="144">
                  <c:v>7.2505106360214251</c:v>
                </c:pt>
                <c:pt idx="146">
                  <c:v>7.0297254869611061</c:v>
                </c:pt>
                <c:pt idx="148">
                  <c:v>7.1435615318043748</c:v>
                </c:pt>
                <c:pt idx="150">
                  <c:v>7.3826893432796643</c:v>
                </c:pt>
                <c:pt idx="152">
                  <c:v>7.619275388989565</c:v>
                </c:pt>
                <c:pt idx="154">
                  <c:v>7.552636922838583</c:v>
                </c:pt>
                <c:pt idx="156">
                  <c:v>7.9226335969804378</c:v>
                </c:pt>
                <c:pt idx="158">
                  <c:v>7.8949214490461586</c:v>
                </c:pt>
                <c:pt idx="160">
                  <c:v>7.8272855576199607</c:v>
                </c:pt>
                <c:pt idx="162">
                  <c:v>7.8407251634505783</c:v>
                </c:pt>
                <c:pt idx="164">
                  <c:v>7.7320726135646121</c:v>
                </c:pt>
                <c:pt idx="166">
                  <c:v>7.7742327838715104</c:v>
                </c:pt>
                <c:pt idx="168">
                  <c:v>7.6409176865932347</c:v>
                </c:pt>
                <c:pt idx="170">
                  <c:v>7.5852907234350164</c:v>
                </c:pt>
                <c:pt idx="172">
                  <c:v>7.7750344989116851</c:v>
                </c:pt>
                <c:pt idx="174">
                  <c:v>7.8887247352751908</c:v>
                </c:pt>
                <c:pt idx="176">
                  <c:v>7.9004322521223438</c:v>
                </c:pt>
                <c:pt idx="178">
                  <c:v>7.746038263321168</c:v>
                </c:pt>
                <c:pt idx="180">
                  <c:v>7.8166791821949753</c:v>
                </c:pt>
                <c:pt idx="182">
                  <c:v>7.5700975516519398</c:v>
                </c:pt>
                <c:pt idx="184">
                  <c:v>7.977483093509572</c:v>
                </c:pt>
                <c:pt idx="186">
                  <c:v>7.9200143364873803</c:v>
                </c:pt>
                <c:pt idx="188">
                  <c:v>7.7845827288894611</c:v>
                </c:pt>
                <c:pt idx="190">
                  <c:v>7.8000139855016757</c:v>
                </c:pt>
                <c:pt idx="192">
                  <c:v>7.7198720252914956</c:v>
                </c:pt>
                <c:pt idx="194">
                  <c:v>7.3145659415582376</c:v>
                </c:pt>
                <c:pt idx="196">
                  <c:v>7.5067162641601684</c:v>
                </c:pt>
                <c:pt idx="198">
                  <c:v>7.6854283991011041</c:v>
                </c:pt>
                <c:pt idx="200">
                  <c:v>7.4689072726317276</c:v>
                </c:pt>
                <c:pt idx="202">
                  <c:v>7.4136116277731574</c:v>
                </c:pt>
                <c:pt idx="204">
                  <c:v>7.5835886453486907</c:v>
                </c:pt>
                <c:pt idx="206">
                  <c:v>7.3813275705196011</c:v>
                </c:pt>
              </c:numCache>
            </c:numRef>
          </c:val>
          <c:smooth val="0"/>
        </c:ser>
        <c:ser>
          <c:idx val="1"/>
          <c:order val="1"/>
          <c:tx>
            <c:v>Predicted approval of new leader, starting at January 2000</c:v>
          </c:tx>
          <c:spPr>
            <a:ln>
              <a:solidFill>
                <a:schemeClr val="bg1">
                  <a:lumMod val="50000"/>
                </a:schemeClr>
              </a:solidFill>
              <a:prstDash val="dash"/>
            </a:ln>
          </c:spPr>
          <c:marker>
            <c:symbol val="none"/>
          </c:marker>
          <c:cat>
            <c:numRef>
              <c:f>'Using col 6 model to forecast'!$V$3:$V$211</c:f>
              <c:numCache>
                <c:formatCode>General</c:formatCode>
                <c:ptCount val="209"/>
                <c:pt idx="0">
                  <c:v>1991</c:v>
                </c:pt>
                <c:pt idx="12">
                  <c:v>1992</c:v>
                </c:pt>
                <c:pt idx="24">
                  <c:v>1993</c:v>
                </c:pt>
                <c:pt idx="36">
                  <c:v>1994</c:v>
                </c:pt>
                <c:pt idx="48">
                  <c:v>1995</c:v>
                </c:pt>
                <c:pt idx="60">
                  <c:v>1996</c:v>
                </c:pt>
                <c:pt idx="72">
                  <c:v>1997</c:v>
                </c:pt>
                <c:pt idx="84">
                  <c:v>1998</c:v>
                </c:pt>
                <c:pt idx="96">
                  <c:v>1999</c:v>
                </c:pt>
                <c:pt idx="108">
                  <c:v>2000</c:v>
                </c:pt>
                <c:pt idx="120">
                  <c:v>2001</c:v>
                </c:pt>
                <c:pt idx="132">
                  <c:v>2002</c:v>
                </c:pt>
                <c:pt idx="144">
                  <c:v>2003</c:v>
                </c:pt>
                <c:pt idx="156">
                  <c:v>2004</c:v>
                </c:pt>
                <c:pt idx="168">
                  <c:v>2005</c:v>
                </c:pt>
                <c:pt idx="180">
                  <c:v>2006</c:v>
                </c:pt>
                <c:pt idx="192">
                  <c:v>2007</c:v>
                </c:pt>
                <c:pt idx="204">
                  <c:v>2008</c:v>
                </c:pt>
              </c:numCache>
            </c:numRef>
          </c:cat>
          <c:val>
            <c:numRef>
              <c:f>'Using col 6 model to forecast'!$W$3:$W$211</c:f>
              <c:numCache>
                <c:formatCode>General</c:formatCode>
                <c:ptCount val="209"/>
                <c:pt idx="106" formatCode="0.00">
                  <c:v>1.85</c:v>
                </c:pt>
                <c:pt idx="108">
                  <c:v>2.5084689543985803</c:v>
                </c:pt>
                <c:pt idx="110">
                  <c:v>2.6989558249376633</c:v>
                </c:pt>
                <c:pt idx="112">
                  <c:v>3.5050426932901755</c:v>
                </c:pt>
                <c:pt idx="114">
                  <c:v>3.7259483054339526</c:v>
                </c:pt>
                <c:pt idx="116">
                  <c:v>3.8072271584336304</c:v>
                </c:pt>
                <c:pt idx="118">
                  <c:v>4.1785816466907768</c:v>
                </c:pt>
                <c:pt idx="120">
                  <c:v>4.5286164175280588</c:v>
                </c:pt>
                <c:pt idx="122">
                  <c:v>4.6797629830269978</c:v>
                </c:pt>
                <c:pt idx="124">
                  <c:v>4.9774313049351964</c:v>
                </c:pt>
                <c:pt idx="126">
                  <c:v>5.3315242590125278</c:v>
                </c:pt>
                <c:pt idx="128">
                  <c:v>5.7856187826823122</c:v>
                </c:pt>
                <c:pt idx="130">
                  <c:v>5.8316256956341839</c:v>
                </c:pt>
                <c:pt idx="132">
                  <c:v>6.0886848746855131</c:v>
                </c:pt>
                <c:pt idx="134">
                  <c:v>6.0749147854881125</c:v>
                </c:pt>
                <c:pt idx="136">
                  <c:v>6.3353987702637804</c:v>
                </c:pt>
                <c:pt idx="138">
                  <c:v>6.4416190002117819</c:v>
                </c:pt>
                <c:pt idx="140">
                  <c:v>6.598735077003389</c:v>
                </c:pt>
                <c:pt idx="142">
                  <c:v>6.7358256577139839</c:v>
                </c:pt>
                <c:pt idx="144">
                  <c:v>6.8607173778693982</c:v>
                </c:pt>
                <c:pt idx="146">
                  <c:v>6.6581040655114743</c:v>
                </c:pt>
                <c:pt idx="148">
                  <c:v>6.789824336928481</c:v>
                </c:pt>
                <c:pt idx="150">
                  <c:v>7.0465724855617893</c:v>
                </c:pt>
                <c:pt idx="152">
                  <c:v>7.3005357068895904</c:v>
                </c:pt>
                <c:pt idx="154">
                  <c:v>7.2510494802855696</c:v>
                </c:pt>
                <c:pt idx="156">
                  <c:v>7.6379895743734902</c:v>
                </c:pt>
                <c:pt idx="158">
                  <c:v>7.6270263528474977</c:v>
                </c:pt>
                <c:pt idx="160">
                  <c:v>7.5759576902142749</c:v>
                </c:pt>
                <c:pt idx="162">
                  <c:v>7.6057943073391625</c:v>
                </c:pt>
                <c:pt idx="164">
                  <c:v>7.5133788933854477</c:v>
                </c:pt>
                <c:pt idx="166">
                  <c:v>7.571625676975354</c:v>
                </c:pt>
                <c:pt idx="168">
                  <c:v>7.4542551585211836</c:v>
                </c:pt>
                <c:pt idx="170">
                  <c:v>7.4144384690385188</c:v>
                </c:pt>
                <c:pt idx="172">
                  <c:v>7.6198652733254733</c:v>
                </c:pt>
                <c:pt idx="174">
                  <c:v>7.7491177617139879</c:v>
                </c:pt>
                <c:pt idx="176">
                  <c:v>7.7762726956842627</c:v>
                </c:pt>
                <c:pt idx="178">
                  <c:v>7.6372167617659636</c:v>
                </c:pt>
                <c:pt idx="180">
                  <c:v>7.7230914261151131</c:v>
                </c:pt>
                <c:pt idx="182">
                  <c:v>7.4916439076393644</c:v>
                </c:pt>
                <c:pt idx="184">
                  <c:v>7.9140682648947571</c:v>
                </c:pt>
                <c:pt idx="186">
                  <c:v>7.8715470570320401</c:v>
                </c:pt>
                <c:pt idx="188">
                  <c:v>7.7509754854826145</c:v>
                </c:pt>
                <c:pt idx="190">
                  <c:v>7.7811827664667348</c:v>
                </c:pt>
                <c:pt idx="192">
                  <c:v>7.7157360913798705</c:v>
                </c:pt>
                <c:pt idx="194">
                  <c:v>7.3250476170989627</c:v>
                </c:pt>
                <c:pt idx="196">
                  <c:v>7.5317407461683539</c:v>
                </c:pt>
                <c:pt idx="198">
                  <c:v>7.7249235824310443</c:v>
                </c:pt>
                <c:pt idx="200">
                  <c:v>7.5228035895016374</c:v>
                </c:pt>
                <c:pt idx="202">
                  <c:v>7.4818419001950254</c:v>
                </c:pt>
                <c:pt idx="204">
                  <c:v>7.6660879491737752</c:v>
                </c:pt>
                <c:pt idx="206">
                  <c:v>7.4780331099627988</c:v>
                </c:pt>
              </c:numCache>
            </c:numRef>
          </c:val>
          <c:smooth val="0"/>
        </c:ser>
        <c:ser>
          <c:idx val="2"/>
          <c:order val="2"/>
          <c:tx>
            <c:v>Putin actual approval (including months as prime minister)</c:v>
          </c:tx>
          <c:spPr>
            <a:ln>
              <a:solidFill>
                <a:schemeClr val="tx1"/>
              </a:solidFill>
            </a:ln>
          </c:spPr>
          <c:marker>
            <c:symbol val="none"/>
          </c:marker>
          <c:cat>
            <c:numRef>
              <c:f>'Using col 6 model to forecast'!$V$3:$V$211</c:f>
              <c:numCache>
                <c:formatCode>General</c:formatCode>
                <c:ptCount val="209"/>
                <c:pt idx="0">
                  <c:v>1991</c:v>
                </c:pt>
                <c:pt idx="12">
                  <c:v>1992</c:v>
                </c:pt>
                <c:pt idx="24">
                  <c:v>1993</c:v>
                </c:pt>
                <c:pt idx="36">
                  <c:v>1994</c:v>
                </c:pt>
                <c:pt idx="48">
                  <c:v>1995</c:v>
                </c:pt>
                <c:pt idx="60">
                  <c:v>1996</c:v>
                </c:pt>
                <c:pt idx="72">
                  <c:v>1997</c:v>
                </c:pt>
                <c:pt idx="84">
                  <c:v>1998</c:v>
                </c:pt>
                <c:pt idx="96">
                  <c:v>1999</c:v>
                </c:pt>
                <c:pt idx="108">
                  <c:v>2000</c:v>
                </c:pt>
                <c:pt idx="120">
                  <c:v>2001</c:v>
                </c:pt>
                <c:pt idx="132">
                  <c:v>2002</c:v>
                </c:pt>
                <c:pt idx="144">
                  <c:v>2003</c:v>
                </c:pt>
                <c:pt idx="156">
                  <c:v>2004</c:v>
                </c:pt>
                <c:pt idx="168">
                  <c:v>2005</c:v>
                </c:pt>
                <c:pt idx="180">
                  <c:v>2006</c:v>
                </c:pt>
                <c:pt idx="192">
                  <c:v>2007</c:v>
                </c:pt>
                <c:pt idx="204">
                  <c:v>2008</c:v>
                </c:pt>
              </c:numCache>
            </c:numRef>
          </c:cat>
          <c:val>
            <c:numRef>
              <c:f>'Using col 6 model to forecast'!$Y$3:$Y$211</c:f>
              <c:numCache>
                <c:formatCode>General</c:formatCode>
                <c:ptCount val="209"/>
                <c:pt idx="104">
                  <c:v>3.31</c:v>
                </c:pt>
                <c:pt idx="106">
                  <c:v>6.07</c:v>
                </c:pt>
                <c:pt idx="107">
                  <c:v>5.7</c:v>
                </c:pt>
                <c:pt idx="108" formatCode="0.00">
                  <c:v>5.7</c:v>
                </c:pt>
                <c:pt idx="110" formatCode="0.00">
                  <c:v>5.92</c:v>
                </c:pt>
                <c:pt idx="112" formatCode="0.00">
                  <c:v>5.67</c:v>
                </c:pt>
                <c:pt idx="114" formatCode="0.00">
                  <c:v>5.39</c:v>
                </c:pt>
                <c:pt idx="116" formatCode="0.00">
                  <c:v>5.17</c:v>
                </c:pt>
                <c:pt idx="118" formatCode="0.00">
                  <c:v>5.18</c:v>
                </c:pt>
                <c:pt idx="120" formatCode="0.00">
                  <c:v>5.73</c:v>
                </c:pt>
                <c:pt idx="122" formatCode="0.00">
                  <c:v>5.51</c:v>
                </c:pt>
                <c:pt idx="124" formatCode="0.00">
                  <c:v>5.42</c:v>
                </c:pt>
                <c:pt idx="126" formatCode="0.00">
                  <c:v>5.58</c:v>
                </c:pt>
                <c:pt idx="128" formatCode="0.00">
                  <c:v>5.76</c:v>
                </c:pt>
                <c:pt idx="130" formatCode="0.00">
                  <c:v>5.99</c:v>
                </c:pt>
                <c:pt idx="132" formatCode="0.00">
                  <c:v>6.07</c:v>
                </c:pt>
                <c:pt idx="134" formatCode="0.00">
                  <c:v>5.84</c:v>
                </c:pt>
                <c:pt idx="136" formatCode="0.00">
                  <c:v>5.93</c:v>
                </c:pt>
                <c:pt idx="138" formatCode="0.00">
                  <c:v>5.89</c:v>
                </c:pt>
                <c:pt idx="140" formatCode="0.00">
                  <c:v>6.23</c:v>
                </c:pt>
                <c:pt idx="142" formatCode="0.00">
                  <c:v>6.36</c:v>
                </c:pt>
                <c:pt idx="144" formatCode="0.00">
                  <c:v>6.21</c:v>
                </c:pt>
                <c:pt idx="146" formatCode="0.00">
                  <c:v>5.97</c:v>
                </c:pt>
                <c:pt idx="148" formatCode="0.00">
                  <c:v>5.98</c:v>
                </c:pt>
                <c:pt idx="150" formatCode="0.00">
                  <c:v>6</c:v>
                </c:pt>
                <c:pt idx="154" formatCode="0.00">
                  <c:v>6.24</c:v>
                </c:pt>
                <c:pt idx="156" formatCode="0.00">
                  <c:v>6.43</c:v>
                </c:pt>
                <c:pt idx="158" formatCode="0.00">
                  <c:v>6.18</c:v>
                </c:pt>
                <c:pt idx="160" formatCode="0.00">
                  <c:v>5.93</c:v>
                </c:pt>
                <c:pt idx="162" formatCode="0.00">
                  <c:v>5.86</c:v>
                </c:pt>
                <c:pt idx="164" formatCode="0.00">
                  <c:v>5.83</c:v>
                </c:pt>
                <c:pt idx="166" formatCode="0.00">
                  <c:v>5.5</c:v>
                </c:pt>
                <c:pt idx="168" formatCode="0.00">
                  <c:v>5.8</c:v>
                </c:pt>
                <c:pt idx="170" formatCode="0.00">
                  <c:v>5.6</c:v>
                </c:pt>
                <c:pt idx="172" formatCode="0.00">
                  <c:v>5.7</c:v>
                </c:pt>
                <c:pt idx="174" formatCode="0.00">
                  <c:v>5.8</c:v>
                </c:pt>
                <c:pt idx="176" formatCode="0.00">
                  <c:v>5.9</c:v>
                </c:pt>
                <c:pt idx="178" formatCode="0.00">
                  <c:v>6</c:v>
                </c:pt>
                <c:pt idx="180" formatCode="0.00">
                  <c:v>6</c:v>
                </c:pt>
                <c:pt idx="182" formatCode="0.00">
                  <c:v>6.1</c:v>
                </c:pt>
                <c:pt idx="184" formatCode="0.00">
                  <c:v>6.2</c:v>
                </c:pt>
                <c:pt idx="186" formatCode="0.00">
                  <c:v>6.4</c:v>
                </c:pt>
                <c:pt idx="188" formatCode="0.00">
                  <c:v>6.4</c:v>
                </c:pt>
                <c:pt idx="190" formatCode="0.00">
                  <c:v>6.5</c:v>
                </c:pt>
                <c:pt idx="192" formatCode="0.00">
                  <c:v>6.6</c:v>
                </c:pt>
                <c:pt idx="194" formatCode="0.00">
                  <c:v>6.5</c:v>
                </c:pt>
                <c:pt idx="196" formatCode="0.00">
                  <c:v>6.8</c:v>
                </c:pt>
                <c:pt idx="198" formatCode="0.00">
                  <c:v>7</c:v>
                </c:pt>
                <c:pt idx="200" formatCode="0.00">
                  <c:v>6.9</c:v>
                </c:pt>
                <c:pt idx="202" formatCode="0.00">
                  <c:v>7.4</c:v>
                </c:pt>
                <c:pt idx="204" formatCode="0.00">
                  <c:v>7.5</c:v>
                </c:pt>
                <c:pt idx="206" formatCode="0.00">
                  <c:v>7.4</c:v>
                </c:pt>
              </c:numCache>
            </c:numRef>
          </c:val>
          <c:smooth val="0"/>
        </c:ser>
        <c:ser>
          <c:idx val="3"/>
          <c:order val="3"/>
          <c:tx>
            <c:v>Yeltsin actual approval</c:v>
          </c:tx>
          <c:spPr>
            <a:ln>
              <a:solidFill>
                <a:schemeClr val="tx1"/>
              </a:solidFill>
            </a:ln>
          </c:spPr>
          <c:marker>
            <c:symbol val="none"/>
          </c:marker>
          <c:cat>
            <c:numRef>
              <c:f>'Using col 6 model to forecast'!$V$3:$V$211</c:f>
              <c:numCache>
                <c:formatCode>General</c:formatCode>
                <c:ptCount val="209"/>
                <c:pt idx="0">
                  <c:v>1991</c:v>
                </c:pt>
                <c:pt idx="12">
                  <c:v>1992</c:v>
                </c:pt>
                <c:pt idx="24">
                  <c:v>1993</c:v>
                </c:pt>
                <c:pt idx="36">
                  <c:v>1994</c:v>
                </c:pt>
                <c:pt idx="48">
                  <c:v>1995</c:v>
                </c:pt>
                <c:pt idx="60">
                  <c:v>1996</c:v>
                </c:pt>
                <c:pt idx="72">
                  <c:v>1997</c:v>
                </c:pt>
                <c:pt idx="84">
                  <c:v>1998</c:v>
                </c:pt>
                <c:pt idx="96">
                  <c:v>1999</c:v>
                </c:pt>
                <c:pt idx="108">
                  <c:v>2000</c:v>
                </c:pt>
                <c:pt idx="120">
                  <c:v>2001</c:v>
                </c:pt>
                <c:pt idx="132">
                  <c:v>2002</c:v>
                </c:pt>
                <c:pt idx="144">
                  <c:v>2003</c:v>
                </c:pt>
                <c:pt idx="156">
                  <c:v>2004</c:v>
                </c:pt>
                <c:pt idx="168">
                  <c:v>2005</c:v>
                </c:pt>
                <c:pt idx="180">
                  <c:v>2006</c:v>
                </c:pt>
                <c:pt idx="192">
                  <c:v>2007</c:v>
                </c:pt>
                <c:pt idx="204">
                  <c:v>2008</c:v>
                </c:pt>
              </c:numCache>
            </c:numRef>
          </c:cat>
          <c:val>
            <c:numRef>
              <c:f>'Using col 6 model to forecast'!$Z$3:$Z$210</c:f>
              <c:numCache>
                <c:formatCode>0.00</c:formatCode>
                <c:ptCount val="208"/>
                <c:pt idx="6">
                  <c:v>5.21</c:v>
                </c:pt>
                <c:pt idx="9">
                  <c:v>5.77</c:v>
                </c:pt>
                <c:pt idx="10">
                  <c:v>4.5</c:v>
                </c:pt>
                <c:pt idx="12">
                  <c:v>5.0599999999999996</c:v>
                </c:pt>
                <c:pt idx="13">
                  <c:v>5.24</c:v>
                </c:pt>
                <c:pt idx="14">
                  <c:v>4.5599999999999996</c:v>
                </c:pt>
                <c:pt idx="15">
                  <c:v>4.8499999999999996</c:v>
                </c:pt>
                <c:pt idx="16">
                  <c:v>4.49</c:v>
                </c:pt>
                <c:pt idx="17">
                  <c:v>4.5199999999999996</c:v>
                </c:pt>
                <c:pt idx="18">
                  <c:v>3.88</c:v>
                </c:pt>
                <c:pt idx="19">
                  <c:v>4.4800000000000004</c:v>
                </c:pt>
                <c:pt idx="20">
                  <c:v>4.25</c:v>
                </c:pt>
                <c:pt idx="21">
                  <c:v>4.29</c:v>
                </c:pt>
                <c:pt idx="22">
                  <c:v>4.37</c:v>
                </c:pt>
                <c:pt idx="23">
                  <c:v>4.43</c:v>
                </c:pt>
                <c:pt idx="24">
                  <c:v>3.97</c:v>
                </c:pt>
                <c:pt idx="25">
                  <c:v>3.54</c:v>
                </c:pt>
                <c:pt idx="26">
                  <c:v>3.71</c:v>
                </c:pt>
                <c:pt idx="27">
                  <c:v>4.26</c:v>
                </c:pt>
                <c:pt idx="28">
                  <c:v>4.42</c:v>
                </c:pt>
                <c:pt idx="31">
                  <c:v>3.57</c:v>
                </c:pt>
                <c:pt idx="33">
                  <c:v>4.41</c:v>
                </c:pt>
                <c:pt idx="34">
                  <c:v>4.13</c:v>
                </c:pt>
                <c:pt idx="35">
                  <c:v>3.7</c:v>
                </c:pt>
                <c:pt idx="36">
                  <c:v>3.6725000000000003</c:v>
                </c:pt>
                <c:pt idx="37">
                  <c:v>3.6450000000000005</c:v>
                </c:pt>
                <c:pt idx="38">
                  <c:v>3.6175000000000006</c:v>
                </c:pt>
                <c:pt idx="39">
                  <c:v>3.59</c:v>
                </c:pt>
                <c:pt idx="40">
                  <c:v>3.7</c:v>
                </c:pt>
                <c:pt idx="41">
                  <c:v>3.66</c:v>
                </c:pt>
                <c:pt idx="42">
                  <c:v>3.81</c:v>
                </c:pt>
                <c:pt idx="44">
                  <c:v>3.55</c:v>
                </c:pt>
                <c:pt idx="46">
                  <c:v>3.41</c:v>
                </c:pt>
                <c:pt idx="48">
                  <c:v>2.86</c:v>
                </c:pt>
                <c:pt idx="50">
                  <c:v>2.7</c:v>
                </c:pt>
                <c:pt idx="52">
                  <c:v>3.04</c:v>
                </c:pt>
                <c:pt idx="54">
                  <c:v>2.78</c:v>
                </c:pt>
                <c:pt idx="56">
                  <c:v>3.1</c:v>
                </c:pt>
                <c:pt idx="58">
                  <c:v>2.9</c:v>
                </c:pt>
                <c:pt idx="60">
                  <c:v>3.06</c:v>
                </c:pt>
                <c:pt idx="62">
                  <c:v>3.21</c:v>
                </c:pt>
                <c:pt idx="64">
                  <c:v>3.72</c:v>
                </c:pt>
                <c:pt idx="66">
                  <c:v>3.9</c:v>
                </c:pt>
                <c:pt idx="68">
                  <c:v>3.61</c:v>
                </c:pt>
                <c:pt idx="70">
                  <c:v>3.23</c:v>
                </c:pt>
                <c:pt idx="72">
                  <c:v>3.04</c:v>
                </c:pt>
                <c:pt idx="74">
                  <c:v>2.78</c:v>
                </c:pt>
                <c:pt idx="76">
                  <c:v>2.97</c:v>
                </c:pt>
                <c:pt idx="78">
                  <c:v>3.02</c:v>
                </c:pt>
                <c:pt idx="80">
                  <c:v>3.23</c:v>
                </c:pt>
                <c:pt idx="82">
                  <c:v>3.07</c:v>
                </c:pt>
                <c:pt idx="84">
                  <c:v>2.82</c:v>
                </c:pt>
                <c:pt idx="86">
                  <c:v>2.87</c:v>
                </c:pt>
                <c:pt idx="88">
                  <c:v>2.77</c:v>
                </c:pt>
                <c:pt idx="90">
                  <c:v>2.42</c:v>
                </c:pt>
                <c:pt idx="92">
                  <c:v>1.8</c:v>
                </c:pt>
                <c:pt idx="94">
                  <c:v>1.84</c:v>
                </c:pt>
                <c:pt idx="96">
                  <c:v>1.93</c:v>
                </c:pt>
                <c:pt idx="98">
                  <c:v>1.87</c:v>
                </c:pt>
                <c:pt idx="100">
                  <c:v>1.92</c:v>
                </c:pt>
                <c:pt idx="102">
                  <c:v>1.81</c:v>
                </c:pt>
                <c:pt idx="104">
                  <c:v>1.78</c:v>
                </c:pt>
                <c:pt idx="106">
                  <c:v>1.85</c:v>
                </c:pt>
              </c:numCache>
            </c:numRef>
          </c:val>
          <c:smooth val="0"/>
        </c:ser>
        <c:dLbls>
          <c:showLegendKey val="0"/>
          <c:showVal val="0"/>
          <c:showCatName val="0"/>
          <c:showSerName val="0"/>
          <c:showPercent val="0"/>
          <c:showBubbleSize val="0"/>
        </c:dLbls>
        <c:marker val="1"/>
        <c:smooth val="0"/>
        <c:axId val="72238592"/>
        <c:axId val="72240128"/>
      </c:lineChart>
      <c:catAx>
        <c:axId val="72238592"/>
        <c:scaling>
          <c:orientation val="minMax"/>
        </c:scaling>
        <c:delete val="0"/>
        <c:axPos val="b"/>
        <c:numFmt formatCode="General" sourceLinked="1"/>
        <c:majorTickMark val="out"/>
        <c:minorTickMark val="none"/>
        <c:tickLblPos val="nextTo"/>
        <c:txPr>
          <a:bodyPr/>
          <a:lstStyle/>
          <a:p>
            <a:pPr>
              <a:defRPr sz="1200"/>
            </a:pPr>
            <a:endParaRPr lang="en-US"/>
          </a:p>
        </c:txPr>
        <c:crossAx val="72240128"/>
        <c:crosses val="autoZero"/>
        <c:auto val="1"/>
        <c:lblAlgn val="ctr"/>
        <c:lblOffset val="100"/>
        <c:tickLblSkip val="24"/>
        <c:tickMarkSkip val="12"/>
        <c:noMultiLvlLbl val="0"/>
      </c:catAx>
      <c:valAx>
        <c:axId val="72240128"/>
        <c:scaling>
          <c:orientation val="minMax"/>
          <c:max val="9"/>
          <c:min val="0"/>
        </c:scaling>
        <c:delete val="0"/>
        <c:axPos val="l"/>
        <c:numFmt formatCode="General" sourceLinked="1"/>
        <c:majorTickMark val="out"/>
        <c:minorTickMark val="none"/>
        <c:tickLblPos val="nextTo"/>
        <c:txPr>
          <a:bodyPr/>
          <a:lstStyle/>
          <a:p>
            <a:pPr>
              <a:defRPr sz="1200"/>
            </a:pPr>
            <a:endParaRPr lang="en-US"/>
          </a:p>
        </c:txPr>
        <c:crossAx val="72238592"/>
        <c:crosses val="autoZero"/>
        <c:crossBetween val="between"/>
      </c:valAx>
    </c:plotArea>
    <c:legend>
      <c:legendPos val="r"/>
      <c:layout>
        <c:manualLayout>
          <c:xMode val="edge"/>
          <c:yMode val="edge"/>
          <c:x val="0.81839437042510665"/>
          <c:y val="0.1184713274477054"/>
          <c:w val="0.17574052693559933"/>
          <c:h val="0.74073395371033168"/>
        </c:manualLayout>
      </c:layout>
      <c:overlay val="0"/>
      <c:txPr>
        <a:bodyPr/>
        <a:lstStyle/>
        <a:p>
          <a:pPr>
            <a:defRPr sz="1300"/>
          </a:pPr>
          <a:endParaRPr lang="en-US"/>
        </a:p>
      </c:txPr>
    </c:legend>
    <c:plotVisOnly val="0"/>
    <c:dispBlanksAs val="span"/>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a:t>FIGURE 4A     Perception</a:t>
            </a:r>
            <a:r>
              <a:rPr lang="en-US" sz="1300" baseline="0"/>
              <a:t>s of the National Economy and their Economic Determinants</a:t>
            </a:r>
            <a:endParaRPr lang="en-US" sz="1300"/>
          </a:p>
        </c:rich>
      </c:tx>
      <c:layout>
        <c:manualLayout>
          <c:xMode val="edge"/>
          <c:yMode val="edge"/>
          <c:x val="1.5665819821975867E-2"/>
          <c:y val="1.0090089402959081E-2"/>
        </c:manualLayout>
      </c:layout>
      <c:overlay val="0"/>
    </c:title>
    <c:autoTitleDeleted val="0"/>
    <c:plotArea>
      <c:layout>
        <c:manualLayout>
          <c:layoutTarget val="inner"/>
          <c:xMode val="edge"/>
          <c:yMode val="edge"/>
          <c:x val="5.6433103073656579E-2"/>
          <c:y val="8.2844718767756967E-2"/>
          <c:w val="0.72764847622137607"/>
          <c:h val="0.78779525031684616"/>
        </c:manualLayout>
      </c:layout>
      <c:lineChart>
        <c:grouping val="standard"/>
        <c:varyColors val="0"/>
        <c:ser>
          <c:idx val="0"/>
          <c:order val="0"/>
          <c:tx>
            <c:v>Russians' assessment of the current national economy</c:v>
          </c:tx>
          <c:spPr>
            <a:ln w="25400">
              <a:solidFill>
                <a:schemeClr val="tx2"/>
              </a:solidFill>
            </a:ln>
          </c:spPr>
          <c:marker>
            <c:symbol val="none"/>
          </c:marker>
          <c:cat>
            <c:numRef>
              <c:f>'economic indicators obj and sub'!$AD$3:$AD$170</c:f>
              <c:numCache>
                <c:formatCode>General</c:formatCode>
                <c:ptCount val="168"/>
                <c:pt idx="0">
                  <c:v>1994</c:v>
                </c:pt>
                <c:pt idx="12">
                  <c:v>1995</c:v>
                </c:pt>
                <c:pt idx="24">
                  <c:v>1996</c:v>
                </c:pt>
                <c:pt idx="36">
                  <c:v>1997</c:v>
                </c:pt>
                <c:pt idx="48">
                  <c:v>1998</c:v>
                </c:pt>
                <c:pt idx="60">
                  <c:v>1999</c:v>
                </c:pt>
                <c:pt idx="72">
                  <c:v>2000</c:v>
                </c:pt>
                <c:pt idx="84">
                  <c:v>2001</c:v>
                </c:pt>
                <c:pt idx="96">
                  <c:v>2002</c:v>
                </c:pt>
                <c:pt idx="108">
                  <c:v>2003</c:v>
                </c:pt>
                <c:pt idx="120">
                  <c:v>2004</c:v>
                </c:pt>
                <c:pt idx="132">
                  <c:v>2005</c:v>
                </c:pt>
                <c:pt idx="144">
                  <c:v>2006</c:v>
                </c:pt>
                <c:pt idx="156">
                  <c:v>2007</c:v>
                </c:pt>
              </c:numCache>
            </c:numRef>
          </c:cat>
          <c:val>
            <c:numRef>
              <c:f>'economic indicators obj and sub'!$AG$3:$AG$170</c:f>
              <c:numCache>
                <c:formatCode>General</c:formatCode>
                <c:ptCount val="168"/>
                <c:pt idx="2">
                  <c:v>-72.2</c:v>
                </c:pt>
                <c:pt idx="3">
                  <c:v>-72</c:v>
                </c:pt>
                <c:pt idx="4">
                  <c:v>-68</c:v>
                </c:pt>
                <c:pt idx="5">
                  <c:v>-68</c:v>
                </c:pt>
                <c:pt idx="6">
                  <c:v>-66</c:v>
                </c:pt>
                <c:pt idx="8">
                  <c:v>-64.099999999999994</c:v>
                </c:pt>
                <c:pt idx="10">
                  <c:v>-68.5</c:v>
                </c:pt>
                <c:pt idx="12">
                  <c:v>-76</c:v>
                </c:pt>
                <c:pt idx="14">
                  <c:v>-75.5</c:v>
                </c:pt>
                <c:pt idx="16">
                  <c:v>-67.400000000000006</c:v>
                </c:pt>
                <c:pt idx="18">
                  <c:v>-71.5</c:v>
                </c:pt>
                <c:pt idx="20">
                  <c:v>-70</c:v>
                </c:pt>
                <c:pt idx="22">
                  <c:v>-71</c:v>
                </c:pt>
                <c:pt idx="24">
                  <c:v>-69.5</c:v>
                </c:pt>
                <c:pt idx="26">
                  <c:v>-69</c:v>
                </c:pt>
                <c:pt idx="28">
                  <c:v>-67</c:v>
                </c:pt>
                <c:pt idx="30">
                  <c:v>-62</c:v>
                </c:pt>
                <c:pt idx="32">
                  <c:v>-70</c:v>
                </c:pt>
                <c:pt idx="34">
                  <c:v>-77</c:v>
                </c:pt>
                <c:pt idx="36">
                  <c:v>-78</c:v>
                </c:pt>
                <c:pt idx="38">
                  <c:v>-78</c:v>
                </c:pt>
                <c:pt idx="40">
                  <c:v>-73</c:v>
                </c:pt>
                <c:pt idx="42">
                  <c:v>-68</c:v>
                </c:pt>
                <c:pt idx="44">
                  <c:v>-65</c:v>
                </c:pt>
                <c:pt idx="46">
                  <c:v>-67</c:v>
                </c:pt>
                <c:pt idx="48">
                  <c:v>-71</c:v>
                </c:pt>
                <c:pt idx="50">
                  <c:v>-71</c:v>
                </c:pt>
                <c:pt idx="52">
                  <c:v>-75</c:v>
                </c:pt>
                <c:pt idx="54">
                  <c:v>-78</c:v>
                </c:pt>
                <c:pt idx="56">
                  <c:v>-91</c:v>
                </c:pt>
                <c:pt idx="58">
                  <c:v>-90</c:v>
                </c:pt>
                <c:pt idx="60">
                  <c:v>-84</c:v>
                </c:pt>
                <c:pt idx="62">
                  <c:v>-89</c:v>
                </c:pt>
                <c:pt idx="64">
                  <c:v>-83</c:v>
                </c:pt>
                <c:pt idx="66">
                  <c:v>-83</c:v>
                </c:pt>
                <c:pt idx="68">
                  <c:v>-81</c:v>
                </c:pt>
                <c:pt idx="70">
                  <c:v>-75</c:v>
                </c:pt>
                <c:pt idx="72">
                  <c:v>-68</c:v>
                </c:pt>
                <c:pt idx="74">
                  <c:v>-72</c:v>
                </c:pt>
                <c:pt idx="76">
                  <c:v>-59</c:v>
                </c:pt>
                <c:pt idx="78">
                  <c:v>-60</c:v>
                </c:pt>
                <c:pt idx="80">
                  <c:v>-64</c:v>
                </c:pt>
                <c:pt idx="82">
                  <c:v>-61.3</c:v>
                </c:pt>
                <c:pt idx="84">
                  <c:v>-58.4</c:v>
                </c:pt>
                <c:pt idx="86">
                  <c:v>-59.9</c:v>
                </c:pt>
                <c:pt idx="88">
                  <c:v>-57.6</c:v>
                </c:pt>
                <c:pt idx="90">
                  <c:v>-53.2</c:v>
                </c:pt>
                <c:pt idx="92">
                  <c:v>-45.6</c:v>
                </c:pt>
                <c:pt idx="94">
                  <c:v>-47.8</c:v>
                </c:pt>
                <c:pt idx="96">
                  <c:v>-45.3</c:v>
                </c:pt>
                <c:pt idx="98">
                  <c:v>-50.31</c:v>
                </c:pt>
                <c:pt idx="100">
                  <c:v>-46.69</c:v>
                </c:pt>
                <c:pt idx="102">
                  <c:v>-47.3</c:v>
                </c:pt>
                <c:pt idx="104">
                  <c:v>-46</c:v>
                </c:pt>
                <c:pt idx="106">
                  <c:v>-46.4</c:v>
                </c:pt>
                <c:pt idx="108">
                  <c:v>-44.3</c:v>
                </c:pt>
                <c:pt idx="110">
                  <c:v>-52.2</c:v>
                </c:pt>
                <c:pt idx="112">
                  <c:v>-50.8</c:v>
                </c:pt>
                <c:pt idx="114">
                  <c:v>-47</c:v>
                </c:pt>
                <c:pt idx="116">
                  <c:v>-41.6</c:v>
                </c:pt>
                <c:pt idx="118">
                  <c:v>-44.4</c:v>
                </c:pt>
                <c:pt idx="120">
                  <c:v>-35.1</c:v>
                </c:pt>
                <c:pt idx="122">
                  <c:v>-36</c:v>
                </c:pt>
                <c:pt idx="124">
                  <c:v>-39.4</c:v>
                </c:pt>
                <c:pt idx="126">
                  <c:v>-39</c:v>
                </c:pt>
                <c:pt idx="128">
                  <c:v>-42.3</c:v>
                </c:pt>
                <c:pt idx="130">
                  <c:v>-41.1</c:v>
                </c:pt>
                <c:pt idx="132">
                  <c:v>-41.2</c:v>
                </c:pt>
                <c:pt idx="134">
                  <c:v>-45.7</c:v>
                </c:pt>
                <c:pt idx="136">
                  <c:v>-39.6</c:v>
                </c:pt>
                <c:pt idx="138">
                  <c:v>-36.5</c:v>
                </c:pt>
                <c:pt idx="140">
                  <c:v>-34.69</c:v>
                </c:pt>
                <c:pt idx="142">
                  <c:v>-37</c:v>
                </c:pt>
                <c:pt idx="144">
                  <c:v>-34</c:v>
                </c:pt>
                <c:pt idx="146">
                  <c:v>-37.9</c:v>
                </c:pt>
                <c:pt idx="148">
                  <c:v>-25.5</c:v>
                </c:pt>
                <c:pt idx="150">
                  <c:v>-25.1</c:v>
                </c:pt>
                <c:pt idx="152">
                  <c:v>-25.8</c:v>
                </c:pt>
                <c:pt idx="154">
                  <c:v>-27.4</c:v>
                </c:pt>
                <c:pt idx="156">
                  <c:v>-22.51</c:v>
                </c:pt>
                <c:pt idx="158">
                  <c:v>-30.51</c:v>
                </c:pt>
                <c:pt idx="160">
                  <c:v>-22.8</c:v>
                </c:pt>
                <c:pt idx="162">
                  <c:v>-14.3</c:v>
                </c:pt>
                <c:pt idx="164">
                  <c:v>-16.7</c:v>
                </c:pt>
                <c:pt idx="166">
                  <c:v>-14.21</c:v>
                </c:pt>
              </c:numCache>
            </c:numRef>
          </c:val>
          <c:smooth val="0"/>
        </c:ser>
        <c:ser>
          <c:idx val="1"/>
          <c:order val="1"/>
          <c:tx>
            <c:v>Assessment of the national economy predicted from just economic variables</c:v>
          </c:tx>
          <c:spPr>
            <a:ln w="25400">
              <a:solidFill>
                <a:sysClr val="windowText" lastClr="000000"/>
              </a:solidFill>
              <a:prstDash val="sysDot"/>
            </a:ln>
          </c:spPr>
          <c:marker>
            <c:symbol val="none"/>
          </c:marker>
          <c:val>
            <c:numRef>
              <c:f>'economic indicators obj and sub'!$AF$3:$AF$170</c:f>
              <c:numCache>
                <c:formatCode>General</c:formatCode>
                <c:ptCount val="168"/>
                <c:pt idx="6">
                  <c:v>-66</c:v>
                </c:pt>
                <c:pt idx="8">
                  <c:v>-62.385021982597223</c:v>
                </c:pt>
                <c:pt idx="10">
                  <c:v>-66.487108293654373</c:v>
                </c:pt>
                <c:pt idx="12">
                  <c:v>-66.566510017006365</c:v>
                </c:pt>
                <c:pt idx="14">
                  <c:v>-66.659271031489482</c:v>
                </c:pt>
                <c:pt idx="16">
                  <c:v>-66.441166205243107</c:v>
                </c:pt>
                <c:pt idx="18">
                  <c:v>-69.505408865180343</c:v>
                </c:pt>
                <c:pt idx="20">
                  <c:v>-68.798323045046303</c:v>
                </c:pt>
                <c:pt idx="22">
                  <c:v>-70.395046846643893</c:v>
                </c:pt>
                <c:pt idx="24">
                  <c:v>-72.760621193377972</c:v>
                </c:pt>
                <c:pt idx="26">
                  <c:v>-75.986489700016037</c:v>
                </c:pt>
                <c:pt idx="28">
                  <c:v>-75.694947940222477</c:v>
                </c:pt>
                <c:pt idx="30">
                  <c:v>-78.010882104572246</c:v>
                </c:pt>
                <c:pt idx="32">
                  <c:v>-81.447885571357972</c:v>
                </c:pt>
                <c:pt idx="34">
                  <c:v>-80.345137319279118</c:v>
                </c:pt>
                <c:pt idx="36">
                  <c:v>-77.72858394062601</c:v>
                </c:pt>
                <c:pt idx="38">
                  <c:v>-76.984412017351744</c:v>
                </c:pt>
                <c:pt idx="40">
                  <c:v>-74.691763509737541</c:v>
                </c:pt>
                <c:pt idx="42">
                  <c:v>-75.065795118058389</c:v>
                </c:pt>
                <c:pt idx="44">
                  <c:v>-75.325589952211715</c:v>
                </c:pt>
                <c:pt idx="46">
                  <c:v>-76.653986141047255</c:v>
                </c:pt>
                <c:pt idx="48">
                  <c:v>-75.753435920249743</c:v>
                </c:pt>
                <c:pt idx="50">
                  <c:v>-77.104985675062025</c:v>
                </c:pt>
                <c:pt idx="52">
                  <c:v>-75.887580591693094</c:v>
                </c:pt>
                <c:pt idx="54">
                  <c:v>-74.184640849990316</c:v>
                </c:pt>
                <c:pt idx="56">
                  <c:v>-85.833170222734125</c:v>
                </c:pt>
                <c:pt idx="58">
                  <c:v>-82.149750993920307</c:v>
                </c:pt>
                <c:pt idx="60">
                  <c:v>-78.934385726626445</c:v>
                </c:pt>
                <c:pt idx="62">
                  <c:v>-80.797304939087098</c:v>
                </c:pt>
                <c:pt idx="64">
                  <c:v>-74.461372630531955</c:v>
                </c:pt>
                <c:pt idx="66">
                  <c:v>-71.674743266769966</c:v>
                </c:pt>
                <c:pt idx="68">
                  <c:v>-67.391728244100932</c:v>
                </c:pt>
                <c:pt idx="70">
                  <c:v>-65.333744617319468</c:v>
                </c:pt>
                <c:pt idx="72">
                  <c:v>-65.970215186243337</c:v>
                </c:pt>
                <c:pt idx="74">
                  <c:v>-69.202920877731344</c:v>
                </c:pt>
                <c:pt idx="76">
                  <c:v>-64.375361428854504</c:v>
                </c:pt>
                <c:pt idx="78">
                  <c:v>-66.297568611680319</c:v>
                </c:pt>
                <c:pt idx="80">
                  <c:v>-64.925675451322391</c:v>
                </c:pt>
                <c:pt idx="82">
                  <c:v>-62.750757731166011</c:v>
                </c:pt>
                <c:pt idx="84">
                  <c:v>-63.57594764006852</c:v>
                </c:pt>
                <c:pt idx="86">
                  <c:v>-64.906460424718901</c:v>
                </c:pt>
                <c:pt idx="88">
                  <c:v>-61.244596508340685</c:v>
                </c:pt>
                <c:pt idx="90">
                  <c:v>-57.41683570224005</c:v>
                </c:pt>
                <c:pt idx="92">
                  <c:v>-55.023588892606156</c:v>
                </c:pt>
                <c:pt idx="94">
                  <c:v>-58.262288289446076</c:v>
                </c:pt>
                <c:pt idx="96">
                  <c:v>-59.802158304950204</c:v>
                </c:pt>
                <c:pt idx="98">
                  <c:v>-63.317661592209014</c:v>
                </c:pt>
                <c:pt idx="100">
                  <c:v>-59.824544268461175</c:v>
                </c:pt>
                <c:pt idx="102">
                  <c:v>-58.180480248962127</c:v>
                </c:pt>
                <c:pt idx="104">
                  <c:v>-54.726196402952105</c:v>
                </c:pt>
                <c:pt idx="106">
                  <c:v>-55.28236154271795</c:v>
                </c:pt>
                <c:pt idx="108">
                  <c:v>-56.509997385549632</c:v>
                </c:pt>
                <c:pt idx="110">
                  <c:v>-59.294018915702061</c:v>
                </c:pt>
                <c:pt idx="112">
                  <c:v>-53.589534307048488</c:v>
                </c:pt>
                <c:pt idx="114">
                  <c:v>-49.363723236991596</c:v>
                </c:pt>
                <c:pt idx="116">
                  <c:v>-47.229842755703594</c:v>
                </c:pt>
                <c:pt idx="118">
                  <c:v>-49.565304089046215</c:v>
                </c:pt>
                <c:pt idx="120">
                  <c:v>-49.214497896591638</c:v>
                </c:pt>
                <c:pt idx="122">
                  <c:v>-55.068344032587333</c:v>
                </c:pt>
                <c:pt idx="124">
                  <c:v>-53.635707819129017</c:v>
                </c:pt>
                <c:pt idx="126">
                  <c:v>-49.9509423158514</c:v>
                </c:pt>
                <c:pt idx="128">
                  <c:v>-47.383300052860768</c:v>
                </c:pt>
                <c:pt idx="130">
                  <c:v>-45.783329864413147</c:v>
                </c:pt>
                <c:pt idx="132">
                  <c:v>-47.038078548041916</c:v>
                </c:pt>
                <c:pt idx="134">
                  <c:v>-48.071451507936743</c:v>
                </c:pt>
                <c:pt idx="136">
                  <c:v>-42.033016921381311</c:v>
                </c:pt>
                <c:pt idx="138">
                  <c:v>-40.009860210176285</c:v>
                </c:pt>
                <c:pt idx="140">
                  <c:v>-38.031868230020976</c:v>
                </c:pt>
                <c:pt idx="142">
                  <c:v>-37.894972641243207</c:v>
                </c:pt>
                <c:pt idx="144">
                  <c:v>-38.083551144013946</c:v>
                </c:pt>
                <c:pt idx="146">
                  <c:v>-40.378939878751183</c:v>
                </c:pt>
                <c:pt idx="148">
                  <c:v>-34.623761869389568</c:v>
                </c:pt>
                <c:pt idx="150">
                  <c:v>-34.670691578146531</c:v>
                </c:pt>
                <c:pt idx="152">
                  <c:v>-32.362512569430905</c:v>
                </c:pt>
                <c:pt idx="154">
                  <c:v>-30.895885175289859</c:v>
                </c:pt>
                <c:pt idx="156">
                  <c:v>-30.588795023342282</c:v>
                </c:pt>
                <c:pt idx="158">
                  <c:v>-33.097675807234296</c:v>
                </c:pt>
                <c:pt idx="160">
                  <c:v>-24.006664345751719</c:v>
                </c:pt>
                <c:pt idx="162">
                  <c:v>-19.056047088649681</c:v>
                </c:pt>
                <c:pt idx="164">
                  <c:v>-18.248979616354415</c:v>
                </c:pt>
                <c:pt idx="166">
                  <c:v>-16.835324179218699</c:v>
                </c:pt>
              </c:numCache>
            </c:numRef>
          </c:val>
          <c:smooth val="0"/>
        </c:ser>
        <c:dLbls>
          <c:showLegendKey val="0"/>
          <c:showVal val="0"/>
          <c:showCatName val="0"/>
          <c:showSerName val="0"/>
          <c:showPercent val="0"/>
          <c:showBubbleSize val="0"/>
        </c:dLbls>
        <c:marker val="1"/>
        <c:smooth val="0"/>
        <c:axId val="75986432"/>
        <c:axId val="75987968"/>
      </c:lineChart>
      <c:catAx>
        <c:axId val="75986432"/>
        <c:scaling>
          <c:orientation val="minMax"/>
        </c:scaling>
        <c:delete val="0"/>
        <c:axPos val="b"/>
        <c:numFmt formatCode="General" sourceLinked="1"/>
        <c:majorTickMark val="out"/>
        <c:minorTickMark val="none"/>
        <c:tickLblPos val="nextTo"/>
        <c:crossAx val="75987968"/>
        <c:crossesAt val="-100"/>
        <c:auto val="1"/>
        <c:lblAlgn val="ctr"/>
        <c:lblOffset val="100"/>
        <c:tickLblSkip val="12"/>
        <c:tickMarkSkip val="12"/>
        <c:noMultiLvlLbl val="0"/>
      </c:catAx>
      <c:valAx>
        <c:axId val="75987968"/>
        <c:scaling>
          <c:orientation val="minMax"/>
        </c:scaling>
        <c:delete val="0"/>
        <c:axPos val="l"/>
        <c:numFmt formatCode="General" sourceLinked="1"/>
        <c:majorTickMark val="out"/>
        <c:minorTickMark val="none"/>
        <c:tickLblPos val="nextTo"/>
        <c:crossAx val="75986432"/>
        <c:crosses val="autoZero"/>
        <c:crossBetween val="between"/>
      </c:valAx>
      <c:spPr>
        <a:noFill/>
        <a:ln w="25400">
          <a:noFill/>
        </a:ln>
      </c:spPr>
    </c:plotArea>
    <c:legend>
      <c:legendPos val="r"/>
      <c:layout>
        <c:manualLayout>
          <c:xMode val="edge"/>
          <c:yMode val="edge"/>
          <c:x val="0.82361098910675956"/>
          <c:y val="0.1516740650062352"/>
          <c:w val="0.17199685424749309"/>
          <c:h val="0.52300127246356165"/>
        </c:manualLayout>
      </c:layout>
      <c:overlay val="0"/>
    </c:legend>
    <c:plotVisOnly val="0"/>
    <c:dispBlanksAs val="span"/>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FIGURE</a:t>
            </a:r>
            <a:r>
              <a:rPr lang="en-US" sz="1300" baseline="0"/>
              <a:t> A2.B     </a:t>
            </a:r>
            <a:r>
              <a:rPr lang="en-US" sz="1300" b="1" i="0" u="none" strike="noStrike" baseline="0"/>
              <a:t>Perceptions of Family Finances and their Economic Determinants</a:t>
            </a:r>
            <a:endParaRPr lang="en-US" sz="1300"/>
          </a:p>
        </c:rich>
      </c:tx>
      <c:layout>
        <c:manualLayout>
          <c:xMode val="edge"/>
          <c:yMode val="edge"/>
          <c:x val="6.6808199878502013E-4"/>
          <c:y val="0"/>
        </c:manualLayout>
      </c:layout>
      <c:overlay val="0"/>
    </c:title>
    <c:autoTitleDeleted val="0"/>
    <c:plotArea>
      <c:layout>
        <c:manualLayout>
          <c:layoutTarget val="inner"/>
          <c:xMode val="edge"/>
          <c:yMode val="edge"/>
          <c:x val="5.7960296841215335E-2"/>
          <c:y val="7.8927199772623621E-2"/>
          <c:w val="0.76655017643181411"/>
          <c:h val="0.74426936080946449"/>
        </c:manualLayout>
      </c:layout>
      <c:lineChart>
        <c:grouping val="standard"/>
        <c:varyColors val="0"/>
        <c:ser>
          <c:idx val="0"/>
          <c:order val="0"/>
          <c:tx>
            <c:v>Russians' assessments of their family finances</c:v>
          </c:tx>
          <c:spPr>
            <a:ln w="25400">
              <a:solidFill>
                <a:schemeClr val="tx2"/>
              </a:solidFill>
            </a:ln>
          </c:spPr>
          <c:marker>
            <c:symbol val="none"/>
          </c:marker>
          <c:cat>
            <c:numRef>
              <c:f>'economic indicators obj and sub'!$AD$3:$AD$170</c:f>
              <c:numCache>
                <c:formatCode>General</c:formatCode>
                <c:ptCount val="168"/>
                <c:pt idx="0">
                  <c:v>1994</c:v>
                </c:pt>
                <c:pt idx="12">
                  <c:v>1995</c:v>
                </c:pt>
                <c:pt idx="24">
                  <c:v>1996</c:v>
                </c:pt>
                <c:pt idx="36">
                  <c:v>1997</c:v>
                </c:pt>
                <c:pt idx="48">
                  <c:v>1998</c:v>
                </c:pt>
                <c:pt idx="60">
                  <c:v>1999</c:v>
                </c:pt>
                <c:pt idx="72">
                  <c:v>2000</c:v>
                </c:pt>
                <c:pt idx="84">
                  <c:v>2001</c:v>
                </c:pt>
                <c:pt idx="96">
                  <c:v>2002</c:v>
                </c:pt>
                <c:pt idx="108">
                  <c:v>2003</c:v>
                </c:pt>
                <c:pt idx="120">
                  <c:v>2004</c:v>
                </c:pt>
                <c:pt idx="132">
                  <c:v>2005</c:v>
                </c:pt>
                <c:pt idx="144">
                  <c:v>2006</c:v>
                </c:pt>
                <c:pt idx="156">
                  <c:v>2007</c:v>
                </c:pt>
              </c:numCache>
            </c:numRef>
          </c:cat>
          <c:val>
            <c:numRef>
              <c:f>'economic indicators obj and sub'!$AJ$3:$AJ$170</c:f>
              <c:numCache>
                <c:formatCode>General</c:formatCode>
                <c:ptCount val="168"/>
                <c:pt idx="2">
                  <c:v>-44</c:v>
                </c:pt>
                <c:pt idx="3">
                  <c:v>-44</c:v>
                </c:pt>
                <c:pt idx="4">
                  <c:v>-38</c:v>
                </c:pt>
                <c:pt idx="5">
                  <c:v>-41</c:v>
                </c:pt>
                <c:pt idx="6">
                  <c:v>-38</c:v>
                </c:pt>
                <c:pt idx="8">
                  <c:v>-35.6</c:v>
                </c:pt>
                <c:pt idx="10">
                  <c:v>-38.299999999999997</c:v>
                </c:pt>
                <c:pt idx="12">
                  <c:v>-43</c:v>
                </c:pt>
                <c:pt idx="14">
                  <c:v>-47.2</c:v>
                </c:pt>
                <c:pt idx="16">
                  <c:v>-41.1</c:v>
                </c:pt>
                <c:pt idx="18">
                  <c:v>-41.1</c:v>
                </c:pt>
                <c:pt idx="20">
                  <c:v>-42.5</c:v>
                </c:pt>
                <c:pt idx="22">
                  <c:v>-42.5</c:v>
                </c:pt>
                <c:pt idx="24">
                  <c:v>-47.6</c:v>
                </c:pt>
                <c:pt idx="26">
                  <c:v>-49</c:v>
                </c:pt>
                <c:pt idx="28">
                  <c:v>-45</c:v>
                </c:pt>
                <c:pt idx="30">
                  <c:v>-49</c:v>
                </c:pt>
                <c:pt idx="32">
                  <c:v>-45</c:v>
                </c:pt>
                <c:pt idx="34">
                  <c:v>-50</c:v>
                </c:pt>
                <c:pt idx="36">
                  <c:v>-50</c:v>
                </c:pt>
                <c:pt idx="38">
                  <c:v>-55</c:v>
                </c:pt>
                <c:pt idx="40">
                  <c:v>-49</c:v>
                </c:pt>
                <c:pt idx="42">
                  <c:v>-47</c:v>
                </c:pt>
                <c:pt idx="44">
                  <c:v>-47</c:v>
                </c:pt>
                <c:pt idx="46">
                  <c:v>-45</c:v>
                </c:pt>
                <c:pt idx="48">
                  <c:v>-50</c:v>
                </c:pt>
                <c:pt idx="50">
                  <c:v>-46</c:v>
                </c:pt>
                <c:pt idx="52">
                  <c:v>-50</c:v>
                </c:pt>
                <c:pt idx="54">
                  <c:v>-50</c:v>
                </c:pt>
                <c:pt idx="56">
                  <c:v>-64</c:v>
                </c:pt>
                <c:pt idx="58">
                  <c:v>-63</c:v>
                </c:pt>
                <c:pt idx="60">
                  <c:v>-83</c:v>
                </c:pt>
                <c:pt idx="62">
                  <c:v>-64</c:v>
                </c:pt>
                <c:pt idx="64">
                  <c:v>-53</c:v>
                </c:pt>
                <c:pt idx="66">
                  <c:v>-55</c:v>
                </c:pt>
                <c:pt idx="68">
                  <c:v>-53</c:v>
                </c:pt>
                <c:pt idx="70">
                  <c:v>-49</c:v>
                </c:pt>
                <c:pt idx="72">
                  <c:v>-47</c:v>
                </c:pt>
                <c:pt idx="74">
                  <c:v>-47</c:v>
                </c:pt>
                <c:pt idx="76">
                  <c:v>-39</c:v>
                </c:pt>
                <c:pt idx="78">
                  <c:v>-40</c:v>
                </c:pt>
                <c:pt idx="80">
                  <c:v>-45</c:v>
                </c:pt>
                <c:pt idx="82">
                  <c:v>-40.200000000000003</c:v>
                </c:pt>
                <c:pt idx="84">
                  <c:v>-36.299999999999997</c:v>
                </c:pt>
                <c:pt idx="86">
                  <c:v>-37</c:v>
                </c:pt>
                <c:pt idx="88">
                  <c:v>-34.4</c:v>
                </c:pt>
                <c:pt idx="90">
                  <c:v>-32</c:v>
                </c:pt>
                <c:pt idx="92">
                  <c:v>-29.1</c:v>
                </c:pt>
                <c:pt idx="94">
                  <c:v>-34.200000000000003</c:v>
                </c:pt>
                <c:pt idx="96">
                  <c:v>-32.200000000000003</c:v>
                </c:pt>
                <c:pt idx="98">
                  <c:v>-29.8</c:v>
                </c:pt>
                <c:pt idx="100">
                  <c:v>-30.3</c:v>
                </c:pt>
                <c:pt idx="102">
                  <c:v>-30.11</c:v>
                </c:pt>
                <c:pt idx="104">
                  <c:v>-31.1</c:v>
                </c:pt>
                <c:pt idx="106">
                  <c:v>-25</c:v>
                </c:pt>
                <c:pt idx="108">
                  <c:v>-31.8</c:v>
                </c:pt>
                <c:pt idx="110">
                  <c:v>-35.299999999999997</c:v>
                </c:pt>
                <c:pt idx="112">
                  <c:v>-36.9</c:v>
                </c:pt>
                <c:pt idx="114">
                  <c:v>-47</c:v>
                </c:pt>
                <c:pt idx="116">
                  <c:v>-29.8</c:v>
                </c:pt>
                <c:pt idx="118">
                  <c:v>-30.8</c:v>
                </c:pt>
                <c:pt idx="120">
                  <c:v>-28.9</c:v>
                </c:pt>
                <c:pt idx="122">
                  <c:v>-31.1</c:v>
                </c:pt>
                <c:pt idx="124">
                  <c:v>-26.3</c:v>
                </c:pt>
                <c:pt idx="126">
                  <c:v>-27.9</c:v>
                </c:pt>
                <c:pt idx="128">
                  <c:v>-27.7</c:v>
                </c:pt>
                <c:pt idx="130">
                  <c:v>-27.5</c:v>
                </c:pt>
                <c:pt idx="132">
                  <c:v>-45.2</c:v>
                </c:pt>
                <c:pt idx="134">
                  <c:v>-29.4</c:v>
                </c:pt>
                <c:pt idx="136">
                  <c:v>-28.7</c:v>
                </c:pt>
                <c:pt idx="138">
                  <c:v>-22.2</c:v>
                </c:pt>
                <c:pt idx="140">
                  <c:v>-22.59</c:v>
                </c:pt>
                <c:pt idx="142">
                  <c:v>-25.89</c:v>
                </c:pt>
                <c:pt idx="144">
                  <c:v>-22.91</c:v>
                </c:pt>
                <c:pt idx="146">
                  <c:v>-29.7</c:v>
                </c:pt>
                <c:pt idx="148">
                  <c:v>-23.5</c:v>
                </c:pt>
                <c:pt idx="150">
                  <c:v>-21</c:v>
                </c:pt>
                <c:pt idx="152">
                  <c:v>-24.1</c:v>
                </c:pt>
                <c:pt idx="156">
                  <c:v>-20.3</c:v>
                </c:pt>
                <c:pt idx="158">
                  <c:v>-24.11</c:v>
                </c:pt>
                <c:pt idx="160">
                  <c:v>-19.899999999999999</c:v>
                </c:pt>
                <c:pt idx="162">
                  <c:v>-18.600000000000001</c:v>
                </c:pt>
                <c:pt idx="164">
                  <c:v>-18.3</c:v>
                </c:pt>
                <c:pt idx="166">
                  <c:v>-19.2</c:v>
                </c:pt>
              </c:numCache>
            </c:numRef>
          </c:val>
          <c:smooth val="0"/>
        </c:ser>
        <c:ser>
          <c:idx val="1"/>
          <c:order val="1"/>
          <c:tx>
            <c:v>Assessment of family finance predicted from just economic variables</c:v>
          </c:tx>
          <c:spPr>
            <a:ln w="25400">
              <a:solidFill>
                <a:schemeClr val="tx1"/>
              </a:solidFill>
              <a:prstDash val="sysDot"/>
            </a:ln>
          </c:spPr>
          <c:marker>
            <c:symbol val="none"/>
          </c:marker>
          <c:val>
            <c:numRef>
              <c:f>'economic indicators obj and sub'!$AI$3:$AI$170</c:f>
              <c:numCache>
                <c:formatCode>General</c:formatCode>
                <c:ptCount val="168"/>
                <c:pt idx="6">
                  <c:v>-38</c:v>
                </c:pt>
                <c:pt idx="8">
                  <c:v>-31.845541671670009</c:v>
                </c:pt>
                <c:pt idx="10">
                  <c:v>-35.134064559740402</c:v>
                </c:pt>
                <c:pt idx="12">
                  <c:v>-42.773462018181718</c:v>
                </c:pt>
                <c:pt idx="14">
                  <c:v>-41.391891532814633</c:v>
                </c:pt>
                <c:pt idx="16">
                  <c:v>-38.551947800337743</c:v>
                </c:pt>
                <c:pt idx="18">
                  <c:v>-40.60240346107107</c:v>
                </c:pt>
                <c:pt idx="20">
                  <c:v>-42.357749504473681</c:v>
                </c:pt>
                <c:pt idx="22">
                  <c:v>-44.54633308497295</c:v>
                </c:pt>
                <c:pt idx="24">
                  <c:v>-45.535486717941076</c:v>
                </c:pt>
                <c:pt idx="26">
                  <c:v>-42.664991758027945</c:v>
                </c:pt>
                <c:pt idx="28">
                  <c:v>-41.119759521023539</c:v>
                </c:pt>
                <c:pt idx="30">
                  <c:v>-43.689901663808698</c:v>
                </c:pt>
                <c:pt idx="32">
                  <c:v>-43.283467148532793</c:v>
                </c:pt>
                <c:pt idx="34">
                  <c:v>-46.926736225807694</c:v>
                </c:pt>
                <c:pt idx="36">
                  <c:v>-47.975329925509335</c:v>
                </c:pt>
                <c:pt idx="38">
                  <c:v>-49.316270655066937</c:v>
                </c:pt>
                <c:pt idx="40">
                  <c:v>-49.3025547260727</c:v>
                </c:pt>
                <c:pt idx="42">
                  <c:v>-51.920606209537759</c:v>
                </c:pt>
                <c:pt idx="44">
                  <c:v>-53.822764833937569</c:v>
                </c:pt>
                <c:pt idx="46">
                  <c:v>-55.365218650133706</c:v>
                </c:pt>
                <c:pt idx="48">
                  <c:v>-58.26623776598607</c:v>
                </c:pt>
                <c:pt idx="50">
                  <c:v>-57.024118305960869</c:v>
                </c:pt>
                <c:pt idx="52">
                  <c:v>-59.912104046106428</c:v>
                </c:pt>
                <c:pt idx="54">
                  <c:v>-58.45888823488005</c:v>
                </c:pt>
                <c:pt idx="56">
                  <c:v>-70.486744684306643</c:v>
                </c:pt>
                <c:pt idx="58">
                  <c:v>-70.156222181330349</c:v>
                </c:pt>
                <c:pt idx="60">
                  <c:v>-76.493469486868619</c:v>
                </c:pt>
                <c:pt idx="62">
                  <c:v>-64.97629742587047</c:v>
                </c:pt>
                <c:pt idx="64">
                  <c:v>-63.407605845153476</c:v>
                </c:pt>
                <c:pt idx="66">
                  <c:v>-64.615363717291686</c:v>
                </c:pt>
                <c:pt idx="68">
                  <c:v>-63.279681379221202</c:v>
                </c:pt>
                <c:pt idx="70">
                  <c:v>-62.945397292217692</c:v>
                </c:pt>
                <c:pt idx="72">
                  <c:v>-64.305347283034067</c:v>
                </c:pt>
                <c:pt idx="74">
                  <c:v>-60.746343701579299</c:v>
                </c:pt>
                <c:pt idx="76">
                  <c:v>-55.651600462438154</c:v>
                </c:pt>
                <c:pt idx="78">
                  <c:v>-57.313247830115905</c:v>
                </c:pt>
                <c:pt idx="80">
                  <c:v>-55.729214089068776</c:v>
                </c:pt>
                <c:pt idx="82">
                  <c:v>-52.180198688625133</c:v>
                </c:pt>
                <c:pt idx="84">
                  <c:v>-53.772693716523143</c:v>
                </c:pt>
                <c:pt idx="86">
                  <c:v>-53.013873439220646</c:v>
                </c:pt>
                <c:pt idx="88">
                  <c:v>-48.89732640708619</c:v>
                </c:pt>
                <c:pt idx="90">
                  <c:v>-48.272894937212392</c:v>
                </c:pt>
                <c:pt idx="92">
                  <c:v>-47.589919748174246</c:v>
                </c:pt>
                <c:pt idx="94">
                  <c:v>-49.945279208874354</c:v>
                </c:pt>
                <c:pt idx="96">
                  <c:v>-46.727142610715248</c:v>
                </c:pt>
                <c:pt idx="98">
                  <c:v>-44.234254709691491</c:v>
                </c:pt>
                <c:pt idx="100">
                  <c:v>-43.532482377182845</c:v>
                </c:pt>
                <c:pt idx="102">
                  <c:v>-40.48612429058474</c:v>
                </c:pt>
                <c:pt idx="104">
                  <c:v>-38.997526247558433</c:v>
                </c:pt>
                <c:pt idx="106">
                  <c:v>-41.604511768304654</c:v>
                </c:pt>
                <c:pt idx="108">
                  <c:v>-47.462800658621589</c:v>
                </c:pt>
                <c:pt idx="110">
                  <c:v>-44.920659465652349</c:v>
                </c:pt>
                <c:pt idx="112">
                  <c:v>-39.239642325246656</c:v>
                </c:pt>
                <c:pt idx="114">
                  <c:v>-35.46361587887295</c:v>
                </c:pt>
                <c:pt idx="116">
                  <c:v>-34.874764685624697</c:v>
                </c:pt>
                <c:pt idx="118">
                  <c:v>-36.521621786896411</c:v>
                </c:pt>
                <c:pt idx="120">
                  <c:v>-35.809930308177144</c:v>
                </c:pt>
                <c:pt idx="122">
                  <c:v>-34.791957550200706</c:v>
                </c:pt>
                <c:pt idx="124">
                  <c:v>-32.792847765772535</c:v>
                </c:pt>
                <c:pt idx="126">
                  <c:v>-31.137937877417674</c:v>
                </c:pt>
                <c:pt idx="128">
                  <c:v>-29.250480319307879</c:v>
                </c:pt>
                <c:pt idx="130">
                  <c:v>-30.14532522445641</c:v>
                </c:pt>
                <c:pt idx="132">
                  <c:v>-48.505651011806791</c:v>
                </c:pt>
                <c:pt idx="134">
                  <c:v>-34.239504040572633</c:v>
                </c:pt>
                <c:pt idx="136">
                  <c:v>-36.023483861422015</c:v>
                </c:pt>
                <c:pt idx="138">
                  <c:v>-32.101381443895242</c:v>
                </c:pt>
                <c:pt idx="140">
                  <c:v>-30.840599760076874</c:v>
                </c:pt>
                <c:pt idx="142">
                  <c:v>-33.931159690471013</c:v>
                </c:pt>
                <c:pt idx="144">
                  <c:v>-34.221613053440052</c:v>
                </c:pt>
                <c:pt idx="146">
                  <c:v>-33.864565304091876</c:v>
                </c:pt>
                <c:pt idx="148">
                  <c:v>-27.271292906812285</c:v>
                </c:pt>
                <c:pt idx="150">
                  <c:v>-27.632258407088656</c:v>
                </c:pt>
                <c:pt idx="152">
                  <c:v>-26.63307899938113</c:v>
                </c:pt>
                <c:pt idx="154">
                  <c:v>-23.929194739061238</c:v>
                </c:pt>
                <c:pt idx="156">
                  <c:v>-25.413798448238541</c:v>
                </c:pt>
                <c:pt idx="158">
                  <c:v>-25.245070023541928</c:v>
                </c:pt>
                <c:pt idx="160">
                  <c:v>-20.380899203701997</c:v>
                </c:pt>
                <c:pt idx="162">
                  <c:v>-17.341929874251807</c:v>
                </c:pt>
                <c:pt idx="164">
                  <c:v>-16.934191487343504</c:v>
                </c:pt>
                <c:pt idx="166">
                  <c:v>-14.550794476110173</c:v>
                </c:pt>
              </c:numCache>
            </c:numRef>
          </c:val>
          <c:smooth val="0"/>
        </c:ser>
        <c:dLbls>
          <c:showLegendKey val="0"/>
          <c:showVal val="0"/>
          <c:showCatName val="0"/>
          <c:showSerName val="0"/>
          <c:showPercent val="0"/>
          <c:showBubbleSize val="0"/>
        </c:dLbls>
        <c:marker val="1"/>
        <c:smooth val="0"/>
        <c:axId val="76104448"/>
        <c:axId val="76105984"/>
      </c:lineChart>
      <c:catAx>
        <c:axId val="76104448"/>
        <c:scaling>
          <c:orientation val="minMax"/>
        </c:scaling>
        <c:delete val="0"/>
        <c:axPos val="b"/>
        <c:numFmt formatCode="General" sourceLinked="1"/>
        <c:majorTickMark val="out"/>
        <c:minorTickMark val="none"/>
        <c:tickLblPos val="nextTo"/>
        <c:crossAx val="76105984"/>
        <c:crossesAt val="-100"/>
        <c:auto val="1"/>
        <c:lblAlgn val="ctr"/>
        <c:lblOffset val="100"/>
        <c:tickLblSkip val="12"/>
        <c:tickMarkSkip val="12"/>
        <c:noMultiLvlLbl val="0"/>
      </c:catAx>
      <c:valAx>
        <c:axId val="76105984"/>
        <c:scaling>
          <c:orientation val="minMax"/>
          <c:max val="0"/>
          <c:min val="-100"/>
        </c:scaling>
        <c:delete val="0"/>
        <c:axPos val="l"/>
        <c:numFmt formatCode="General" sourceLinked="1"/>
        <c:majorTickMark val="out"/>
        <c:minorTickMark val="none"/>
        <c:tickLblPos val="nextTo"/>
        <c:crossAx val="76104448"/>
        <c:crosses val="autoZero"/>
        <c:crossBetween val="between"/>
      </c:valAx>
    </c:plotArea>
    <c:legend>
      <c:legendPos val="r"/>
      <c:layout>
        <c:manualLayout>
          <c:xMode val="edge"/>
          <c:yMode val="edge"/>
          <c:x val="0.8508921531697744"/>
          <c:y val="0.20167655072826327"/>
          <c:w val="0.13738265576500872"/>
          <c:h val="0.40656673436397567"/>
        </c:manualLayout>
      </c:layout>
      <c:overlay val="0"/>
    </c:legend>
    <c:plotVisOnly val="0"/>
    <c:dispBlanksAs val="span"/>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8956" cy="62816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0.1461</cdr:y>
    </cdr:from>
    <cdr:to>
      <cdr:x>0.09295</cdr:x>
      <cdr:y>0.34812</cdr:y>
    </cdr:to>
    <cdr:sp macro="" textlink="">
      <cdr:nvSpPr>
        <cdr:cNvPr id="2" name="TextBox 1"/>
        <cdr:cNvSpPr txBox="1"/>
      </cdr:nvSpPr>
      <cdr:spPr>
        <a:xfrm xmlns:a="http://schemas.openxmlformats.org/drawingml/2006/main">
          <a:off x="-34018" y="918482"/>
          <a:ext cx="805089" cy="12700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r>
            <a:rPr lang="en-US" sz="1300"/>
            <a:t>Average rating on 10 point scale</a:t>
          </a:r>
        </a:p>
      </cdr:txBody>
    </cdr:sp>
  </cdr:relSizeAnchor>
  <cdr:relSizeAnchor xmlns:cdr="http://schemas.openxmlformats.org/drawingml/2006/chartDrawing">
    <cdr:from>
      <cdr:x>0.04189</cdr:x>
      <cdr:y>0.93795</cdr:y>
    </cdr:from>
    <cdr:to>
      <cdr:x>0.75932</cdr:x>
      <cdr:y>0.99026</cdr:y>
    </cdr:to>
    <cdr:sp macro="" textlink="">
      <cdr:nvSpPr>
        <cdr:cNvPr id="3" name="TextBox 2"/>
        <cdr:cNvSpPr txBox="1"/>
      </cdr:nvSpPr>
      <cdr:spPr>
        <a:xfrm xmlns:a="http://schemas.openxmlformats.org/drawingml/2006/main">
          <a:off x="362857" y="5896429"/>
          <a:ext cx="6213929" cy="32883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a:t>Source: VCIOM and author's calculations.</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8956" cy="62816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0.04314</cdr:x>
      <cdr:y>0.93153</cdr:y>
    </cdr:from>
    <cdr:to>
      <cdr:x>0.76209</cdr:x>
      <cdr:y>0.98378</cdr:y>
    </cdr:to>
    <cdr:sp macro="" textlink="">
      <cdr:nvSpPr>
        <cdr:cNvPr id="2" name="TextBox 1"/>
        <cdr:cNvSpPr txBox="1"/>
      </cdr:nvSpPr>
      <cdr:spPr>
        <a:xfrm xmlns:a="http://schemas.openxmlformats.org/drawingml/2006/main">
          <a:off x="374196" y="5862411"/>
          <a:ext cx="6236608" cy="32883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Sources:</a:t>
          </a:r>
          <a:r>
            <a:rPr lang="en-US" sz="1100" baseline="0">
              <a:latin typeface="+mn-lt"/>
              <a:ea typeface="+mn-ea"/>
              <a:cs typeface="+mn-cs"/>
            </a:rPr>
            <a:t> VCIOM, Levada Center, and author's calculations.</a:t>
          </a:r>
          <a:endParaRPr lang="en-US" sz="1100">
            <a:latin typeface="+mn-lt"/>
            <a:ea typeface="+mn-ea"/>
            <a:cs typeface="+mn-cs"/>
          </a:endParaRPr>
        </a:p>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68956" cy="62816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0.02094</cdr:x>
      <cdr:y>0.93113</cdr:y>
    </cdr:from>
    <cdr:to>
      <cdr:x>0.74722</cdr:x>
      <cdr:y>0.97985</cdr:y>
    </cdr:to>
    <cdr:sp macro="" textlink="">
      <cdr:nvSpPr>
        <cdr:cNvPr id="2" name="TextBox 1"/>
        <cdr:cNvSpPr txBox="1"/>
      </cdr:nvSpPr>
      <cdr:spPr>
        <a:xfrm xmlns:a="http://schemas.openxmlformats.org/drawingml/2006/main">
          <a:off x="181429" y="5851071"/>
          <a:ext cx="6293303" cy="30616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050"/>
            <a:t>Sources:</a:t>
          </a:r>
          <a:r>
            <a:rPr lang="en-US" sz="1050" baseline="0"/>
            <a:t> VCIOM, Levada Center, and author's calculations.</a:t>
          </a:r>
          <a:endParaRPr lang="en-US" sz="1050"/>
        </a:p>
      </cdr:txBody>
    </cdr:sp>
  </cdr:relSizeAnchor>
</c:userShapes>
</file>

<file path=xl/drawings/drawing2.xml><?xml version="1.0" encoding="utf-8"?>
<c:userShapes xmlns:c="http://schemas.openxmlformats.org/drawingml/2006/chart">
  <cdr:relSizeAnchor xmlns:cdr="http://schemas.openxmlformats.org/drawingml/2006/chartDrawing">
    <cdr:from>
      <cdr:x>0.04575</cdr:x>
      <cdr:y>0.87387</cdr:y>
    </cdr:from>
    <cdr:to>
      <cdr:x>0.95294</cdr:x>
      <cdr:y>1</cdr:y>
    </cdr:to>
    <cdr:sp macro="" textlink="">
      <cdr:nvSpPr>
        <cdr:cNvPr id="3" name="TextBox 2"/>
        <cdr:cNvSpPr txBox="1"/>
      </cdr:nvSpPr>
      <cdr:spPr>
        <a:xfrm xmlns:a="http://schemas.openxmlformats.org/drawingml/2006/main">
          <a:off x="396873" y="5499554"/>
          <a:ext cx="7869465" cy="7937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n-US" sz="1100"/>
            <a:t>Sources:</a:t>
          </a:r>
          <a:r>
            <a:rPr lang="en-US" sz="1100" baseline="0"/>
            <a:t> Surveys of VCIOM and Levada Center (see appendix). Y</a:t>
          </a:r>
          <a:r>
            <a:rPr lang="en-US" sz="1100" b="0" i="0">
              <a:latin typeface="+mn-lt"/>
              <a:ea typeface="+mn-ea"/>
              <a:cs typeface="+mn-cs"/>
            </a:rPr>
            <a:t>eltsin approval is percentage of respondents saying on the whole they approve of the peformance of Boris Yeltsin. Likewise for Putin approval. Ratings on 10 point scale are average answer to question: "What evaluation from 1 (lowest) to 10 (highest would you give the President of Russia (name of president)?" Surveys of VCIOM and Levada Center. Missing months interpolated. For detailed sources, see appendix. Putin approval includes</a:t>
          </a:r>
          <a:r>
            <a:rPr lang="en-US" sz="1100" b="0" i="0" baseline="0">
              <a:latin typeface="+mn-lt"/>
              <a:ea typeface="+mn-ea"/>
              <a:cs typeface="+mn-cs"/>
            </a:rPr>
            <a:t> his period as prime minister.</a:t>
          </a:r>
          <a:endParaRPr lang="en-US" sz="1100" b="0" i="0">
            <a:latin typeface="+mn-lt"/>
            <a:ea typeface="+mn-ea"/>
            <a:cs typeface="+mn-cs"/>
          </a:endParaRPr>
        </a:p>
        <a:p xmlns:a="http://schemas.openxmlformats.org/drawingml/2006/main">
          <a:pPr algn="l"/>
          <a:endParaRPr lang="en-US"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8956" cy="62816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0.03142</cdr:x>
      <cdr:y>0.93615</cdr:y>
    </cdr:from>
    <cdr:to>
      <cdr:x>0.78158</cdr:x>
      <cdr:y>0.98304</cdr:y>
    </cdr:to>
    <cdr:sp macro="" textlink="">
      <cdr:nvSpPr>
        <cdr:cNvPr id="2" name="TextBox 1"/>
        <cdr:cNvSpPr txBox="1"/>
      </cdr:nvSpPr>
      <cdr:spPr>
        <a:xfrm xmlns:a="http://schemas.openxmlformats.org/drawingml/2006/main">
          <a:off x="272143" y="5885089"/>
          <a:ext cx="6497411" cy="29482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000"/>
            <a:t>Sources:</a:t>
          </a:r>
          <a:r>
            <a:rPr lang="en-US" sz="1000" baseline="0"/>
            <a:t> VCIOM and author's calculations.</a:t>
          </a:r>
          <a:endParaRPr lang="en-US" sz="10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8956" cy="62816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0.0183</cdr:x>
      <cdr:y>0.94234</cdr:y>
    </cdr:from>
    <cdr:to>
      <cdr:x>0.81307</cdr:x>
      <cdr:y>0.98198</cdr:y>
    </cdr:to>
    <cdr:sp macro="" textlink="">
      <cdr:nvSpPr>
        <cdr:cNvPr id="2" name="TextBox 1"/>
        <cdr:cNvSpPr txBox="1"/>
      </cdr:nvSpPr>
      <cdr:spPr>
        <a:xfrm xmlns:a="http://schemas.openxmlformats.org/drawingml/2006/main">
          <a:off x="158751" y="5930445"/>
          <a:ext cx="6894286" cy="2494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a:latin typeface="+mn-lt"/>
              <a:ea typeface="+mn-ea"/>
              <a:cs typeface="+mn-cs"/>
            </a:rPr>
            <a:t>Source: VCIOM/Levada Center and author's calculations</a:t>
          </a:r>
          <a:endParaRPr lang="en-US" sz="1200">
            <a:latin typeface="+mn-lt"/>
            <a:ea typeface="+mn-ea"/>
            <a:cs typeface="+mn-cs"/>
          </a:endParaRPr>
        </a:p>
        <a:p xmlns:a="http://schemas.openxmlformats.org/drawingml/2006/main">
          <a:endParaRPr lang="en-US" sz="12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8956" cy="62816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0.11892</cdr:y>
    </cdr:from>
    <cdr:to>
      <cdr:x>0.1098</cdr:x>
      <cdr:y>0.33333</cdr:y>
    </cdr:to>
    <cdr:sp macro="" textlink="">
      <cdr:nvSpPr>
        <cdr:cNvPr id="2" name="TextBox 1"/>
        <cdr:cNvSpPr txBox="1"/>
      </cdr:nvSpPr>
      <cdr:spPr>
        <a:xfrm xmlns:a="http://schemas.openxmlformats.org/drawingml/2006/main">
          <a:off x="0" y="748393"/>
          <a:ext cx="952500" cy="13493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r>
            <a:rPr lang="en-US" sz="1100"/>
            <a:t>Percent approving of leader's</a:t>
          </a:r>
          <a:r>
            <a:rPr lang="en-US" sz="1100" baseline="0"/>
            <a:t> performance</a:t>
          </a:r>
          <a:endParaRPr lang="en-US" sz="1100"/>
        </a:p>
      </cdr:txBody>
    </cdr:sp>
  </cdr:relSizeAnchor>
  <cdr:relSizeAnchor xmlns:cdr="http://schemas.openxmlformats.org/drawingml/2006/chartDrawing">
    <cdr:from>
      <cdr:x>0.03791</cdr:x>
      <cdr:y>0.87207</cdr:y>
    </cdr:from>
    <cdr:to>
      <cdr:x>0.91373</cdr:x>
      <cdr:y>0.98559</cdr:y>
    </cdr:to>
    <cdr:sp macro="" textlink="">
      <cdr:nvSpPr>
        <cdr:cNvPr id="3" name="TextBox 2"/>
        <cdr:cNvSpPr txBox="1"/>
      </cdr:nvSpPr>
      <cdr:spPr>
        <a:xfrm xmlns:a="http://schemas.openxmlformats.org/drawingml/2006/main">
          <a:off x="328839" y="5488214"/>
          <a:ext cx="7597322" cy="7143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Sources: Levada Center and author's calculations. Predictions</a:t>
          </a:r>
          <a:r>
            <a:rPr lang="en-US" sz="1100" baseline="0"/>
            <a:t> formed using Table 3, model 8. with actual economic perceptions for 2008-9; some values in economic series interpolated linearly or using regressions of Levada data on VCIOM data from surveys that asked the same question; percentage supporting military action in Chechnya assumed to have stayed at the December 2007 level (question was no longer asked by Levada Center). </a:t>
          </a:r>
          <a:endParaRPr lang="en-US" sz="1100"/>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68956" cy="62816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FD0884yellong@Fractional%20difference%20of%20yeltsin10pt,%20d%20=%200.884,%20but%20using%20three%20previous%20observations%20that%20include%20interpolations" TargetMode="External"/><Relationship Id="rId1" Type="http://schemas.openxmlformats.org/officeDocument/2006/relationships/hyperlink" Target="mailto:Fecmyel1@FD0.344_Resyrus%20Fractional%20difference%20of%20Resyrus,%20d%20=%200.344"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workbookViewId="0">
      <selection activeCell="C27" sqref="C27"/>
    </sheetView>
  </sheetViews>
  <sheetFormatPr defaultRowHeight="11.25" x14ac:dyDescent="0.2"/>
  <cols>
    <col min="1" max="1" width="13.28515625" style="2" customWidth="1"/>
    <col min="2" max="2" width="66.5703125" style="97" customWidth="1"/>
    <col min="3" max="3" width="43.5703125" style="2" customWidth="1"/>
    <col min="4" max="16384" width="9.140625" style="2"/>
  </cols>
  <sheetData>
    <row r="1" spans="1:7" s="1" customFormat="1" ht="12.95" customHeight="1" x14ac:dyDescent="0.2">
      <c r="A1" s="90" t="s">
        <v>0</v>
      </c>
      <c r="B1" s="95" t="s">
        <v>1</v>
      </c>
      <c r="C1" s="90" t="s">
        <v>2</v>
      </c>
    </row>
    <row r="2" spans="1:7" ht="12.95" customHeight="1" x14ac:dyDescent="0.2">
      <c r="A2" s="91" t="s">
        <v>174</v>
      </c>
      <c r="B2" s="92" t="s">
        <v>437</v>
      </c>
      <c r="C2" s="92" t="s">
        <v>171</v>
      </c>
      <c r="D2" s="1"/>
      <c r="E2" s="1"/>
      <c r="F2" s="1"/>
      <c r="G2" s="1"/>
    </row>
    <row r="3" spans="1:7" ht="12.95" customHeight="1" x14ac:dyDescent="0.2">
      <c r="A3" s="91" t="s">
        <v>173</v>
      </c>
      <c r="B3" s="92" t="s">
        <v>438</v>
      </c>
      <c r="C3" s="92" t="s">
        <v>172</v>
      </c>
      <c r="D3" s="1"/>
      <c r="E3" s="1"/>
      <c r="F3" s="1"/>
      <c r="G3" s="1"/>
    </row>
    <row r="4" spans="1:7" ht="12.95" customHeight="1" x14ac:dyDescent="0.2">
      <c r="A4" s="91" t="s">
        <v>443</v>
      </c>
      <c r="B4" s="92" t="s">
        <v>444</v>
      </c>
      <c r="C4" s="92" t="s">
        <v>172</v>
      </c>
      <c r="D4" s="1"/>
      <c r="E4" s="1"/>
      <c r="F4" s="1"/>
      <c r="G4" s="1"/>
    </row>
    <row r="5" spans="1:7" ht="12.95" customHeight="1" x14ac:dyDescent="0.2">
      <c r="A5" s="91" t="s">
        <v>439</v>
      </c>
      <c r="B5" s="92" t="s">
        <v>440</v>
      </c>
      <c r="C5" s="92" t="s">
        <v>171</v>
      </c>
      <c r="D5" s="1"/>
      <c r="E5" s="1"/>
      <c r="F5" s="1"/>
      <c r="G5" s="1"/>
    </row>
    <row r="6" spans="1:7" ht="12.95" customHeight="1" x14ac:dyDescent="0.2">
      <c r="A6" s="91" t="s">
        <v>441</v>
      </c>
      <c r="B6" s="92" t="s">
        <v>442</v>
      </c>
      <c r="C6" s="92" t="s">
        <v>171</v>
      </c>
      <c r="D6" s="1"/>
      <c r="E6" s="1"/>
      <c r="F6" s="1"/>
      <c r="G6" s="1"/>
    </row>
    <row r="7" spans="1:7" s="1" customFormat="1" ht="12.95" customHeight="1" x14ac:dyDescent="0.2">
      <c r="A7" s="91" t="s">
        <v>3</v>
      </c>
      <c r="B7" s="92" t="s">
        <v>175</v>
      </c>
      <c r="C7" s="92" t="s">
        <v>172</v>
      </c>
      <c r="D7" s="10"/>
    </row>
    <row r="8" spans="1:7" s="1" customFormat="1" ht="12.95" customHeight="1" x14ac:dyDescent="0.2">
      <c r="A8" s="91" t="s">
        <v>4</v>
      </c>
      <c r="B8" s="92" t="s">
        <v>176</v>
      </c>
      <c r="C8" s="92" t="s">
        <v>177</v>
      </c>
    </row>
    <row r="9" spans="1:7" s="1" customFormat="1" ht="12.95" customHeight="1" x14ac:dyDescent="0.2">
      <c r="A9" s="91" t="s">
        <v>5</v>
      </c>
      <c r="B9" s="92" t="s">
        <v>178</v>
      </c>
      <c r="C9" s="92" t="s">
        <v>177</v>
      </c>
    </row>
    <row r="10" spans="1:7" s="1" customFormat="1" ht="12.95" customHeight="1" x14ac:dyDescent="0.2">
      <c r="A10" s="91" t="s">
        <v>6</v>
      </c>
      <c r="B10" s="92" t="s">
        <v>179</v>
      </c>
      <c r="C10" s="92" t="s">
        <v>180</v>
      </c>
    </row>
    <row r="11" spans="1:7" ht="12.95" customHeight="1" x14ac:dyDescent="0.2">
      <c r="A11" s="91" t="s">
        <v>22</v>
      </c>
      <c r="B11" s="92" t="s">
        <v>181</v>
      </c>
      <c r="C11" s="92" t="s">
        <v>23</v>
      </c>
    </row>
    <row r="12" spans="1:7" ht="12.95" customHeight="1" x14ac:dyDescent="0.2">
      <c r="A12" s="91" t="s">
        <v>24</v>
      </c>
      <c r="B12" s="91" t="s">
        <v>518</v>
      </c>
      <c r="C12" s="91" t="s">
        <v>25</v>
      </c>
      <c r="E12" s="31"/>
    </row>
    <row r="13" spans="1:7" s="1" customFormat="1" ht="12.95" customHeight="1" x14ac:dyDescent="0.2">
      <c r="A13" s="91" t="s">
        <v>445</v>
      </c>
      <c r="B13" s="91" t="s">
        <v>446</v>
      </c>
      <c r="C13" s="91" t="s">
        <v>504</v>
      </c>
      <c r="E13" s="31"/>
    </row>
    <row r="14" spans="1:7" s="1" customFormat="1" ht="12.95" customHeight="1" x14ac:dyDescent="0.2">
      <c r="A14" s="91" t="s">
        <v>447</v>
      </c>
      <c r="B14" s="91" t="s">
        <v>449</v>
      </c>
      <c r="C14" s="91"/>
      <c r="E14" s="31"/>
    </row>
    <row r="15" spans="1:7" ht="12.95" customHeight="1" x14ac:dyDescent="0.2">
      <c r="A15" s="91" t="s">
        <v>448</v>
      </c>
      <c r="B15" s="93" t="s">
        <v>450</v>
      </c>
      <c r="C15" s="91" t="s">
        <v>7</v>
      </c>
      <c r="E15" s="31"/>
    </row>
    <row r="16" spans="1:7" s="1" customFormat="1" ht="12.95" customHeight="1" x14ac:dyDescent="0.2">
      <c r="A16" s="91" t="s">
        <v>451</v>
      </c>
      <c r="B16" s="91" t="s">
        <v>454</v>
      </c>
      <c r="C16" s="91"/>
      <c r="E16" s="31"/>
    </row>
    <row r="17" spans="1:5" s="1" customFormat="1" ht="12.95" customHeight="1" x14ac:dyDescent="0.2">
      <c r="A17" s="91" t="s">
        <v>452</v>
      </c>
      <c r="B17" s="91" t="s">
        <v>456</v>
      </c>
      <c r="C17" s="91"/>
      <c r="E17" s="31"/>
    </row>
    <row r="18" spans="1:5" s="1" customFormat="1" ht="12.95" customHeight="1" x14ac:dyDescent="0.2">
      <c r="A18" s="91" t="s">
        <v>453</v>
      </c>
      <c r="B18" s="91" t="s">
        <v>455</v>
      </c>
      <c r="C18" s="91"/>
    </row>
    <row r="19" spans="1:5" s="1" customFormat="1" ht="12.95" customHeight="1" x14ac:dyDescent="0.2">
      <c r="A19" s="91" t="s">
        <v>457</v>
      </c>
      <c r="B19" s="91" t="s">
        <v>458</v>
      </c>
      <c r="C19" s="91"/>
    </row>
    <row r="20" spans="1:5" s="1" customFormat="1" ht="12.95" customHeight="1" x14ac:dyDescent="0.2">
      <c r="A20" s="91" t="s">
        <v>459</v>
      </c>
      <c r="B20" s="91" t="s">
        <v>460</v>
      </c>
      <c r="C20" s="91"/>
    </row>
    <row r="21" spans="1:5" s="1" customFormat="1" ht="12.95" customHeight="1" x14ac:dyDescent="0.2">
      <c r="A21" s="91" t="s">
        <v>461</v>
      </c>
      <c r="B21" s="91" t="s">
        <v>462</v>
      </c>
      <c r="C21" s="91"/>
    </row>
    <row r="22" spans="1:5" s="1" customFormat="1" ht="12.95" customHeight="1" x14ac:dyDescent="0.2">
      <c r="A22" s="94" t="s">
        <v>19</v>
      </c>
      <c r="B22" s="91" t="s">
        <v>20</v>
      </c>
      <c r="C22" s="91" t="s">
        <v>21</v>
      </c>
    </row>
    <row r="23" spans="1:5" s="1" customFormat="1" ht="12.95" customHeight="1" x14ac:dyDescent="0.2">
      <c r="A23" s="94" t="s">
        <v>8</v>
      </c>
      <c r="B23" s="91" t="s">
        <v>463</v>
      </c>
      <c r="C23" s="91"/>
    </row>
    <row r="24" spans="1:5" s="1" customFormat="1" ht="12.95" customHeight="1" x14ac:dyDescent="0.2">
      <c r="A24" s="94" t="s">
        <v>9</v>
      </c>
      <c r="B24" s="91" t="s">
        <v>464</v>
      </c>
      <c r="C24" s="91"/>
    </row>
    <row r="25" spans="1:5" s="1" customFormat="1" ht="12.95" customHeight="1" x14ac:dyDescent="0.2">
      <c r="A25" s="94" t="s">
        <v>10</v>
      </c>
      <c r="B25" s="91" t="s">
        <v>465</v>
      </c>
      <c r="C25" s="91"/>
    </row>
    <row r="26" spans="1:5" s="1" customFormat="1" ht="12.95" customHeight="1" x14ac:dyDescent="0.2">
      <c r="A26" s="94" t="s">
        <v>487</v>
      </c>
      <c r="B26" s="91" t="s">
        <v>466</v>
      </c>
      <c r="C26" s="91"/>
    </row>
    <row r="27" spans="1:5" s="1" customFormat="1" ht="12.95" customHeight="1" x14ac:dyDescent="0.2">
      <c r="A27" s="94" t="s">
        <v>488</v>
      </c>
      <c r="B27" s="91" t="s">
        <v>467</v>
      </c>
      <c r="C27" s="91"/>
    </row>
    <row r="28" spans="1:5" ht="12.95" customHeight="1" x14ac:dyDescent="0.2">
      <c r="A28" s="94" t="s">
        <v>489</v>
      </c>
      <c r="B28" s="91" t="s">
        <v>468</v>
      </c>
      <c r="C28" s="91"/>
    </row>
    <row r="29" spans="1:5" ht="12.95" customHeight="1" x14ac:dyDescent="0.2">
      <c r="A29" s="94" t="s">
        <v>490</v>
      </c>
      <c r="B29" s="91" t="s">
        <v>469</v>
      </c>
      <c r="C29" s="91"/>
    </row>
    <row r="30" spans="1:5" ht="12.95" customHeight="1" x14ac:dyDescent="0.2">
      <c r="A30" s="94" t="s">
        <v>471</v>
      </c>
      <c r="B30" s="91" t="s">
        <v>470</v>
      </c>
      <c r="C30" s="91"/>
    </row>
    <row r="31" spans="1:5" ht="12.95" customHeight="1" x14ac:dyDescent="0.2">
      <c r="A31" s="94" t="s">
        <v>491</v>
      </c>
      <c r="B31" s="91" t="s">
        <v>26</v>
      </c>
      <c r="C31" s="91" t="s">
        <v>27</v>
      </c>
    </row>
    <row r="32" spans="1:5" ht="12.95" customHeight="1" x14ac:dyDescent="0.2">
      <c r="A32" s="91" t="s">
        <v>472</v>
      </c>
      <c r="B32" s="91" t="s">
        <v>473</v>
      </c>
      <c r="C32" s="91" t="s">
        <v>27</v>
      </c>
    </row>
    <row r="33" spans="1:3" ht="12.95" customHeight="1" x14ac:dyDescent="0.2">
      <c r="A33" s="91" t="s">
        <v>11</v>
      </c>
      <c r="B33" s="91" t="s">
        <v>12</v>
      </c>
      <c r="C33" s="91" t="s">
        <v>501</v>
      </c>
    </row>
    <row r="34" spans="1:3" ht="12.95" customHeight="1" x14ac:dyDescent="0.2">
      <c r="A34" s="91" t="s">
        <v>13</v>
      </c>
      <c r="B34" s="91" t="s">
        <v>14</v>
      </c>
      <c r="C34" s="91" t="s">
        <v>502</v>
      </c>
    </row>
    <row r="35" spans="1:3" ht="12.95" customHeight="1" x14ac:dyDescent="0.2">
      <c r="A35" s="94" t="s">
        <v>17</v>
      </c>
      <c r="B35" s="91" t="s">
        <v>18</v>
      </c>
      <c r="C35" s="91" t="s">
        <v>503</v>
      </c>
    </row>
    <row r="36" spans="1:3" ht="12.95" customHeight="1" x14ac:dyDescent="0.2">
      <c r="A36" s="94" t="s">
        <v>210</v>
      </c>
      <c r="B36" s="91" t="s">
        <v>15</v>
      </c>
      <c r="C36" s="91" t="s">
        <v>16</v>
      </c>
    </row>
    <row r="37" spans="1:3" ht="12.95" customHeight="1" x14ac:dyDescent="0.2">
      <c r="A37" s="94" t="s">
        <v>492</v>
      </c>
      <c r="B37" s="91" t="s">
        <v>474</v>
      </c>
      <c r="C37" s="91" t="s">
        <v>475</v>
      </c>
    </row>
    <row r="38" spans="1:3" ht="12.95" customHeight="1" x14ac:dyDescent="0.2">
      <c r="A38" s="94" t="s">
        <v>493</v>
      </c>
      <c r="B38" s="91" t="s">
        <v>476</v>
      </c>
      <c r="C38" s="91" t="s">
        <v>16</v>
      </c>
    </row>
    <row r="39" spans="1:3" ht="12.95" customHeight="1" x14ac:dyDescent="0.2">
      <c r="A39" s="94" t="s">
        <v>494</v>
      </c>
      <c r="B39" s="91" t="s">
        <v>477</v>
      </c>
      <c r="C39" s="91"/>
    </row>
    <row r="40" spans="1:3" ht="12.95" customHeight="1" x14ac:dyDescent="0.2">
      <c r="A40" s="94" t="s">
        <v>435</v>
      </c>
      <c r="B40" s="91" t="s">
        <v>478</v>
      </c>
      <c r="C40" s="91"/>
    </row>
    <row r="41" spans="1:3" ht="12.95" customHeight="1" x14ac:dyDescent="0.2">
      <c r="A41" s="94" t="s">
        <v>495</v>
      </c>
      <c r="B41" s="91" t="s">
        <v>479</v>
      </c>
      <c r="C41" s="91"/>
    </row>
    <row r="42" spans="1:3" ht="12.95" customHeight="1" x14ac:dyDescent="0.2">
      <c r="A42" s="94" t="s">
        <v>480</v>
      </c>
      <c r="B42" s="91" t="s">
        <v>481</v>
      </c>
      <c r="C42" s="91"/>
    </row>
    <row r="43" spans="1:3" ht="12.95" customHeight="1" x14ac:dyDescent="0.2">
      <c r="A43" s="94" t="s">
        <v>496</v>
      </c>
      <c r="B43" s="91" t="s">
        <v>482</v>
      </c>
      <c r="C43" s="91"/>
    </row>
    <row r="44" spans="1:3" ht="12.95" customHeight="1" x14ac:dyDescent="0.2">
      <c r="A44" s="94" t="s">
        <v>497</v>
      </c>
      <c r="B44" s="91" t="s">
        <v>483</v>
      </c>
      <c r="C44" s="91"/>
    </row>
    <row r="45" spans="1:3" ht="12.95" customHeight="1" x14ac:dyDescent="0.2">
      <c r="A45" s="94" t="s">
        <v>498</v>
      </c>
      <c r="B45" s="91" t="s">
        <v>484</v>
      </c>
      <c r="C45" s="91"/>
    </row>
    <row r="46" spans="1:3" ht="12.95" customHeight="1" x14ac:dyDescent="0.2">
      <c r="A46" s="94" t="s">
        <v>499</v>
      </c>
      <c r="B46" s="91" t="s">
        <v>485</v>
      </c>
      <c r="C46" s="91"/>
    </row>
    <row r="47" spans="1:3" ht="12.95" customHeight="1" x14ac:dyDescent="0.2">
      <c r="A47" s="94" t="s">
        <v>500</v>
      </c>
      <c r="B47" s="91" t="s">
        <v>486</v>
      </c>
      <c r="C47" s="91"/>
    </row>
    <row r="52" spans="1:3" x14ac:dyDescent="0.2">
      <c r="A52" s="67"/>
      <c r="B52" s="96"/>
      <c r="C52" s="67"/>
    </row>
    <row r="53" spans="1:3" x14ac:dyDescent="0.2">
      <c r="A53" s="67"/>
      <c r="B53" s="96"/>
      <c r="C53" s="67"/>
    </row>
    <row r="54" spans="1:3" x14ac:dyDescent="0.2">
      <c r="A54" s="67"/>
      <c r="B54" s="96"/>
      <c r="C54" s="67"/>
    </row>
    <row r="55" spans="1:3" x14ac:dyDescent="0.2">
      <c r="A55" s="67"/>
      <c r="B55" s="96"/>
      <c r="C55" s="67"/>
    </row>
    <row r="56" spans="1:3" x14ac:dyDescent="0.2">
      <c r="A56" s="67"/>
      <c r="B56" s="96"/>
      <c r="C56" s="67"/>
    </row>
    <row r="57" spans="1:3" x14ac:dyDescent="0.2">
      <c r="A57" s="67"/>
      <c r="B57" s="96"/>
      <c r="C57" s="67"/>
    </row>
    <row r="58" spans="1:3" x14ac:dyDescent="0.2">
      <c r="A58" s="67"/>
      <c r="B58" s="96"/>
      <c r="C58" s="67"/>
    </row>
    <row r="59" spans="1:3" x14ac:dyDescent="0.2">
      <c r="A59" s="67"/>
      <c r="B59" s="96"/>
      <c r="C59" s="67"/>
    </row>
    <row r="62" spans="1:3" x14ac:dyDescent="0.2">
      <c r="A62" s="67"/>
    </row>
    <row r="63" spans="1:3" x14ac:dyDescent="0.2">
      <c r="A63" s="67"/>
    </row>
    <row r="64" spans="1:3" x14ac:dyDescent="0.2">
      <c r="A64" s="67"/>
    </row>
    <row r="65" spans="1:3" x14ac:dyDescent="0.2">
      <c r="A65" s="67"/>
      <c r="B65" s="96"/>
      <c r="C65" s="67"/>
    </row>
    <row r="66" spans="1:3" x14ac:dyDescent="0.2">
      <c r="A66" s="67"/>
      <c r="B66" s="96"/>
      <c r="C66" s="67"/>
    </row>
    <row r="67" spans="1:3" x14ac:dyDescent="0.2">
      <c r="A67" s="67"/>
      <c r="B67" s="96"/>
      <c r="C67" s="67"/>
    </row>
    <row r="68" spans="1:3" x14ac:dyDescent="0.2">
      <c r="A68" s="67"/>
      <c r="B68" s="96"/>
      <c r="C68" s="67"/>
    </row>
    <row r="69" spans="1:3" x14ac:dyDescent="0.2">
      <c r="A69" s="67"/>
      <c r="B69" s="96"/>
      <c r="C69" s="67"/>
    </row>
    <row r="70" spans="1:3" x14ac:dyDescent="0.2">
      <c r="A70" s="67"/>
      <c r="B70" s="96"/>
      <c r="C70" s="67"/>
    </row>
    <row r="71" spans="1:3" x14ac:dyDescent="0.2">
      <c r="A71" s="67"/>
      <c r="B71" s="96"/>
      <c r="C71" s="67"/>
    </row>
    <row r="74" spans="1:3" x14ac:dyDescent="0.2">
      <c r="A74" s="67"/>
      <c r="B74" s="96"/>
      <c r="C74" s="67"/>
    </row>
    <row r="75" spans="1:3" x14ac:dyDescent="0.2">
      <c r="A75" s="67"/>
      <c r="B75" s="96"/>
      <c r="C75" s="67"/>
    </row>
    <row r="76" spans="1:3" x14ac:dyDescent="0.2">
      <c r="A76" s="67"/>
      <c r="B76" s="96"/>
      <c r="C76" s="67"/>
    </row>
    <row r="77" spans="1:3" x14ac:dyDescent="0.2">
      <c r="A77" s="67"/>
      <c r="B77" s="96"/>
      <c r="C77" s="67"/>
    </row>
    <row r="78" spans="1:3" x14ac:dyDescent="0.2">
      <c r="A78" s="67"/>
      <c r="B78" s="96"/>
      <c r="C78" s="67"/>
    </row>
    <row r="79" spans="1:3" x14ac:dyDescent="0.2">
      <c r="A79" s="17"/>
    </row>
    <row r="81" spans="2:2" x14ac:dyDescent="0.2">
      <c r="B81" s="9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117"/>
  <sheetViews>
    <sheetView topLeftCell="H1" workbookViewId="0">
      <selection activeCell="H1" sqref="H1"/>
    </sheetView>
  </sheetViews>
  <sheetFormatPr defaultRowHeight="11.25" x14ac:dyDescent="0.2"/>
  <cols>
    <col min="1" max="16384" width="9.140625" style="11"/>
  </cols>
  <sheetData>
    <row r="1" spans="1:156" x14ac:dyDescent="0.2">
      <c r="B1" s="31" t="s">
        <v>167</v>
      </c>
      <c r="C1" s="31" t="s">
        <v>311</v>
      </c>
      <c r="D1" s="31" t="s">
        <v>312</v>
      </c>
      <c r="E1" s="31" t="s">
        <v>313</v>
      </c>
      <c r="F1" s="31" t="s">
        <v>314</v>
      </c>
      <c r="G1" s="31" t="s">
        <v>315</v>
      </c>
      <c r="H1" s="31" t="s">
        <v>316</v>
      </c>
      <c r="I1" s="31" t="s">
        <v>317</v>
      </c>
      <c r="J1" s="31" t="s">
        <v>318</v>
      </c>
      <c r="K1" s="31" t="s">
        <v>319</v>
      </c>
      <c r="L1" s="31" t="s">
        <v>320</v>
      </c>
      <c r="M1" s="31" t="s">
        <v>321</v>
      </c>
      <c r="N1" s="31" t="s">
        <v>322</v>
      </c>
      <c r="O1" s="31" t="s">
        <v>323</v>
      </c>
      <c r="P1" s="31" t="s">
        <v>324</v>
      </c>
      <c r="Q1" s="31" t="s">
        <v>400</v>
      </c>
      <c r="R1" s="31" t="s">
        <v>401</v>
      </c>
      <c r="S1" s="31" t="s">
        <v>402</v>
      </c>
      <c r="T1" s="31" t="s">
        <v>403</v>
      </c>
      <c r="U1" s="31" t="s">
        <v>404</v>
      </c>
      <c r="V1" s="31" t="s">
        <v>190</v>
      </c>
      <c r="W1" s="31" t="s">
        <v>191</v>
      </c>
      <c r="X1" s="31" t="s">
        <v>192</v>
      </c>
      <c r="Y1" s="31" t="s">
        <v>193</v>
      </c>
      <c r="Z1" s="31" t="s">
        <v>282</v>
      </c>
      <c r="AA1" s="31" t="s">
        <v>325</v>
      </c>
      <c r="AB1" s="31" t="s">
        <v>279</v>
      </c>
      <c r="AC1" s="31" t="s">
        <v>280</v>
      </c>
      <c r="AD1" s="31" t="s">
        <v>326</v>
      </c>
      <c r="AE1" s="31" t="s">
        <v>327</v>
      </c>
      <c r="AF1" s="31" t="s">
        <v>433</v>
      </c>
      <c r="AG1" s="31" t="s">
        <v>281</v>
      </c>
      <c r="AH1" s="31" t="s">
        <v>328</v>
      </c>
      <c r="AI1" s="31" t="s">
        <v>329</v>
      </c>
      <c r="AJ1" s="31" t="s">
        <v>330</v>
      </c>
      <c r="AK1" s="31" t="s">
        <v>331</v>
      </c>
      <c r="AL1" s="31" t="s">
        <v>332</v>
      </c>
      <c r="AM1" s="31" t="s">
        <v>511</v>
      </c>
      <c r="AN1" s="31" t="s">
        <v>405</v>
      </c>
      <c r="AO1" s="31" t="s">
        <v>406</v>
      </c>
      <c r="AP1" s="31" t="s">
        <v>407</v>
      </c>
      <c r="AQ1" s="31" t="s">
        <v>194</v>
      </c>
      <c r="AR1" s="31" t="s">
        <v>195</v>
      </c>
      <c r="AS1" s="31" t="s">
        <v>512</v>
      </c>
      <c r="AT1" s="31" t="s">
        <v>196</v>
      </c>
      <c r="AU1" s="31" t="s">
        <v>197</v>
      </c>
      <c r="AV1" s="31" t="s">
        <v>198</v>
      </c>
      <c r="AW1" s="31" t="s">
        <v>199</v>
      </c>
      <c r="AX1" s="31" t="s">
        <v>200</v>
      </c>
      <c r="AY1" s="31" t="s">
        <v>201</v>
      </c>
      <c r="AZ1" s="31" t="s">
        <v>408</v>
      </c>
      <c r="BA1" s="31" t="s">
        <v>409</v>
      </c>
      <c r="BB1" s="31" t="s">
        <v>410</v>
      </c>
      <c r="BC1" s="31" t="s">
        <v>411</v>
      </c>
      <c r="BD1" s="31" t="s">
        <v>513</v>
      </c>
      <c r="BE1" s="31" t="s">
        <v>514</v>
      </c>
      <c r="BF1" s="31" t="s">
        <v>333</v>
      </c>
      <c r="BG1" s="31" t="s">
        <v>231</v>
      </c>
      <c r="BH1" s="31" t="s">
        <v>232</v>
      </c>
      <c r="BI1" s="31" t="s">
        <v>233</v>
      </c>
      <c r="BJ1" s="31" t="s">
        <v>234</v>
      </c>
      <c r="BK1" s="31" t="s">
        <v>235</v>
      </c>
      <c r="BL1" s="31" t="s">
        <v>236</v>
      </c>
      <c r="BM1" s="31" t="s">
        <v>237</v>
      </c>
      <c r="BN1" s="31" t="s">
        <v>238</v>
      </c>
      <c r="BO1" s="31" t="s">
        <v>334</v>
      </c>
      <c r="BP1" s="31" t="s">
        <v>335</v>
      </c>
      <c r="BQ1" s="31" t="s">
        <v>336</v>
      </c>
      <c r="BR1" s="31" t="s">
        <v>337</v>
      </c>
      <c r="BS1" s="31" t="s">
        <v>338</v>
      </c>
      <c r="BT1" s="31" t="s">
        <v>339</v>
      </c>
      <c r="BU1" s="31" t="s">
        <v>340</v>
      </c>
      <c r="BV1" s="31" t="s">
        <v>341</v>
      </c>
      <c r="BW1" s="31" t="s">
        <v>342</v>
      </c>
      <c r="BX1" s="31" t="s">
        <v>343</v>
      </c>
      <c r="BY1" s="31" t="s">
        <v>344</v>
      </c>
      <c r="BZ1" s="31" t="s">
        <v>345</v>
      </c>
      <c r="CA1" s="31" t="s">
        <v>346</v>
      </c>
      <c r="CB1" s="31" t="s">
        <v>347</v>
      </c>
      <c r="CC1" s="31" t="s">
        <v>348</v>
      </c>
      <c r="CD1" s="31" t="s">
        <v>349</v>
      </c>
      <c r="CE1" s="31" t="s">
        <v>350</v>
      </c>
      <c r="CF1" s="31" t="s">
        <v>351</v>
      </c>
      <c r="CG1" s="31" t="s">
        <v>352</v>
      </c>
      <c r="CH1" s="31" t="s">
        <v>353</v>
      </c>
      <c r="CI1" s="31" t="s">
        <v>354</v>
      </c>
      <c r="CJ1" s="31" t="s">
        <v>355</v>
      </c>
      <c r="CK1" s="31" t="s">
        <v>356</v>
      </c>
      <c r="CL1" s="31" t="s">
        <v>357</v>
      </c>
      <c r="CM1" s="31" t="s">
        <v>358</v>
      </c>
      <c r="CN1" s="31" t="s">
        <v>359</v>
      </c>
      <c r="CO1" s="31" t="s">
        <v>360</v>
      </c>
      <c r="CP1" s="31" t="s">
        <v>361</v>
      </c>
      <c r="CQ1" s="31" t="s">
        <v>362</v>
      </c>
      <c r="CR1" s="31" t="s">
        <v>363</v>
      </c>
      <c r="CS1" s="31" t="s">
        <v>364</v>
      </c>
      <c r="CT1" s="31" t="s">
        <v>365</v>
      </c>
      <c r="CU1" s="31" t="s">
        <v>366</v>
      </c>
      <c r="CV1" s="31" t="s">
        <v>367</v>
      </c>
      <c r="CW1" s="31" t="s">
        <v>368</v>
      </c>
      <c r="CX1" s="31" t="s">
        <v>369</v>
      </c>
      <c r="CY1" s="31" t="s">
        <v>370</v>
      </c>
      <c r="CZ1" s="31" t="s">
        <v>371</v>
      </c>
      <c r="DA1" s="31" t="s">
        <v>372</v>
      </c>
      <c r="DB1" s="31" t="s">
        <v>373</v>
      </c>
      <c r="DC1" s="31" t="s">
        <v>287</v>
      </c>
      <c r="DD1" s="31" t="s">
        <v>288</v>
      </c>
      <c r="DE1" s="31" t="s">
        <v>289</v>
      </c>
      <c r="DF1" s="31" t="s">
        <v>290</v>
      </c>
      <c r="DG1" s="31" t="s">
        <v>291</v>
      </c>
      <c r="DH1" s="31" t="s">
        <v>292</v>
      </c>
      <c r="DI1" s="31" t="s">
        <v>374</v>
      </c>
      <c r="DJ1" s="31" t="s">
        <v>293</v>
      </c>
      <c r="DK1" s="31" t="s">
        <v>375</v>
      </c>
      <c r="DL1" s="31" t="s">
        <v>531</v>
      </c>
      <c r="DM1" s="31" t="s">
        <v>300</v>
      </c>
      <c r="DN1" s="31" t="s">
        <v>304</v>
      </c>
      <c r="DO1" s="31" t="s">
        <v>376</v>
      </c>
      <c r="DP1" s="31" t="s">
        <v>306</v>
      </c>
      <c r="DQ1" s="31" t="s">
        <v>294</v>
      </c>
      <c r="DR1" s="31" t="s">
        <v>295</v>
      </c>
      <c r="DS1" s="31" t="s">
        <v>296</v>
      </c>
      <c r="DT1" s="31" t="s">
        <v>297</v>
      </c>
      <c r="DU1" s="31" t="s">
        <v>377</v>
      </c>
      <c r="DV1" s="31" t="s">
        <v>378</v>
      </c>
      <c r="DW1" s="31" t="s">
        <v>298</v>
      </c>
      <c r="DX1" s="31" t="s">
        <v>302</v>
      </c>
      <c r="DY1" s="31" t="s">
        <v>379</v>
      </c>
      <c r="DZ1" s="31" t="s">
        <v>380</v>
      </c>
      <c r="EA1" s="31" t="s">
        <v>307</v>
      </c>
      <c r="EB1" s="31" t="s">
        <v>381</v>
      </c>
      <c r="EC1" s="31" t="s">
        <v>382</v>
      </c>
      <c r="ED1" s="31" t="s">
        <v>383</v>
      </c>
      <c r="EE1" s="31" t="s">
        <v>384</v>
      </c>
      <c r="EF1" s="31" t="s">
        <v>412</v>
      </c>
      <c r="EG1" s="31" t="s">
        <v>413</v>
      </c>
      <c r="EH1" s="31" t="s">
        <v>414</v>
      </c>
      <c r="EI1" s="31" t="s">
        <v>415</v>
      </c>
      <c r="EJ1" s="31" t="s">
        <v>416</v>
      </c>
      <c r="EK1" s="31" t="s">
        <v>417</v>
      </c>
      <c r="EL1" s="31" t="s">
        <v>418</v>
      </c>
      <c r="EM1" s="31" t="s">
        <v>419</v>
      </c>
      <c r="EN1" s="31" t="s">
        <v>420</v>
      </c>
      <c r="EO1" s="31" t="s">
        <v>421</v>
      </c>
      <c r="EP1" s="31" t="s">
        <v>422</v>
      </c>
      <c r="EQ1" s="31" t="s">
        <v>423</v>
      </c>
      <c r="ER1" s="31" t="s">
        <v>424</v>
      </c>
      <c r="ES1" s="31" t="s">
        <v>425</v>
      </c>
      <c r="ET1" s="31" t="s">
        <v>426</v>
      </c>
      <c r="EU1" s="31" t="s">
        <v>427</v>
      </c>
      <c r="EV1" s="31" t="s">
        <v>515</v>
      </c>
      <c r="EW1" s="31" t="s">
        <v>516</v>
      </c>
      <c r="EX1" s="31" t="s">
        <v>517</v>
      </c>
      <c r="EY1" s="31"/>
      <c r="EZ1" s="31"/>
    </row>
    <row r="2" spans="1:156" x14ac:dyDescent="0.2">
      <c r="A2" s="31" t="s">
        <v>385</v>
      </c>
      <c r="B2" s="31">
        <v>1994</v>
      </c>
      <c r="C2" s="31">
        <v>5</v>
      </c>
      <c r="D2" s="31">
        <v>3.7</v>
      </c>
      <c r="E2" s="31"/>
      <c r="F2" s="31"/>
      <c r="G2" s="31"/>
      <c r="H2" s="31"/>
      <c r="I2" s="31"/>
      <c r="J2" s="31">
        <v>3.7</v>
      </c>
      <c r="K2" s="31">
        <v>-68</v>
      </c>
      <c r="L2" s="31">
        <v>-38</v>
      </c>
      <c r="M2" s="31">
        <v>-46</v>
      </c>
      <c r="N2" s="31">
        <v>-80</v>
      </c>
      <c r="O2" s="31">
        <v>0</v>
      </c>
      <c r="P2" s="31">
        <v>0</v>
      </c>
      <c r="Q2" s="31">
        <v>0.49992000000000003</v>
      </c>
      <c r="R2" s="31">
        <v>-2.3701999999999952</v>
      </c>
      <c r="S2" s="31">
        <v>4.9879999999999995</v>
      </c>
      <c r="T2" s="31">
        <v>-25.964124999999999</v>
      </c>
      <c r="U2" s="31">
        <v>-33.326799999999992</v>
      </c>
      <c r="V2" s="31">
        <v>0.42793777890759532</v>
      </c>
      <c r="W2" s="31">
        <v>0.3189315318846897</v>
      </c>
      <c r="X2" s="31">
        <v>1.0977379866950323</v>
      </c>
      <c r="Y2" s="31">
        <v>0.73196626251976893</v>
      </c>
      <c r="Z2" s="31"/>
      <c r="AA2" s="31"/>
      <c r="AB2" s="31"/>
      <c r="AC2" s="31"/>
      <c r="AD2" s="31"/>
      <c r="AE2" s="31"/>
      <c r="AF2" s="31">
        <v>0</v>
      </c>
      <c r="AG2" s="31">
        <v>0</v>
      </c>
      <c r="AH2" s="31"/>
      <c r="AI2" s="31"/>
      <c r="AJ2" s="31"/>
      <c r="AK2" s="31"/>
      <c r="AL2" s="31"/>
      <c r="AM2" s="31"/>
      <c r="AN2" s="31"/>
      <c r="AO2" s="31"/>
      <c r="AP2" s="31"/>
      <c r="AQ2" s="31">
        <v>35</v>
      </c>
      <c r="AR2" s="31">
        <v>0</v>
      </c>
      <c r="AS2" s="31">
        <v>0</v>
      </c>
      <c r="AT2" s="31">
        <v>0</v>
      </c>
      <c r="AU2" s="31">
        <v>0</v>
      </c>
      <c r="AV2" s="31">
        <v>0</v>
      </c>
      <c r="AW2" s="31">
        <v>0</v>
      </c>
      <c r="AX2" s="31">
        <v>0</v>
      </c>
      <c r="AY2" s="31">
        <v>0</v>
      </c>
      <c r="AZ2" s="31"/>
      <c r="BA2" s="31"/>
      <c r="BB2" s="31"/>
      <c r="BC2" s="31"/>
      <c r="BD2" s="31"/>
      <c r="BE2" s="31"/>
      <c r="BF2" s="31">
        <v>40</v>
      </c>
      <c r="BG2" s="31">
        <v>0</v>
      </c>
      <c r="BH2" s="31">
        <v>0</v>
      </c>
      <c r="BI2" s="31">
        <v>0</v>
      </c>
      <c r="BJ2" s="31">
        <v>0</v>
      </c>
      <c r="BK2" s="31">
        <v>0</v>
      </c>
      <c r="BL2" s="31">
        <v>0</v>
      </c>
      <c r="BM2" s="31">
        <v>0</v>
      </c>
      <c r="BN2" s="31">
        <v>0</v>
      </c>
      <c r="BO2" s="31"/>
      <c r="BP2" s="31"/>
      <c r="BQ2" s="31"/>
      <c r="BR2" s="31"/>
      <c r="BS2" s="31">
        <v>1111.1961999895232</v>
      </c>
      <c r="BT2" s="31">
        <v>104.86145141387713</v>
      </c>
      <c r="BU2" s="31">
        <v>7.4</v>
      </c>
      <c r="BV2" s="31">
        <v>0.90140923717714017</v>
      </c>
      <c r="BW2" s="31">
        <v>347</v>
      </c>
      <c r="BX2" s="31">
        <v>431.81356380194359</v>
      </c>
      <c r="BY2" s="31">
        <v>-10.905074816187003</v>
      </c>
      <c r="BZ2" s="31">
        <v>-12.971154738242056</v>
      </c>
      <c r="CA2" s="31">
        <v>-27.847226084633064</v>
      </c>
      <c r="CB2" s="31">
        <v>1.3945064217292895</v>
      </c>
      <c r="CC2" s="31">
        <v>7.0961448218810261</v>
      </c>
      <c r="CD2" s="31">
        <v>-27.627583136878819</v>
      </c>
      <c r="CE2" s="31">
        <v>0.82739263423036391</v>
      </c>
      <c r="CF2" s="31">
        <v>-0.33032912107919543</v>
      </c>
      <c r="CG2" s="31">
        <v>-10.451202644718158</v>
      </c>
      <c r="CH2" s="31">
        <v>7.8165540155861919</v>
      </c>
      <c r="CI2" s="31">
        <v>11.681315258268803</v>
      </c>
      <c r="CJ2" s="31">
        <v>-9.7395819511740456</v>
      </c>
      <c r="CK2" s="31">
        <v>-31.059090376881059</v>
      </c>
      <c r="CL2" s="31">
        <v>-32.298127448865813</v>
      </c>
      <c r="CM2" s="31">
        <v>-42.717372256655018</v>
      </c>
      <c r="CN2" s="31">
        <v>-13.730150050434027</v>
      </c>
      <c r="CO2" s="31">
        <v>-10.888777261936845</v>
      </c>
      <c r="CP2" s="31">
        <v>-39.691432543878939</v>
      </c>
      <c r="CQ2" s="31"/>
      <c r="CR2" s="31"/>
      <c r="CS2" s="31"/>
      <c r="CT2" s="31"/>
      <c r="CU2" s="31"/>
      <c r="CV2" s="31"/>
      <c r="CW2" s="31"/>
      <c r="CX2" s="31"/>
      <c r="CY2" s="31"/>
      <c r="CZ2" s="31"/>
      <c r="DA2" s="31"/>
      <c r="DB2" s="31"/>
      <c r="DC2" s="31">
        <v>0</v>
      </c>
      <c r="DD2" s="31">
        <v>0</v>
      </c>
      <c r="DE2" s="31">
        <v>0</v>
      </c>
      <c r="DF2" s="31"/>
      <c r="DG2" s="31">
        <v>0</v>
      </c>
      <c r="DH2" s="31">
        <v>0</v>
      </c>
      <c r="DI2" s="31">
        <v>0</v>
      </c>
      <c r="DJ2" s="31">
        <v>0</v>
      </c>
      <c r="DK2" s="31">
        <v>0</v>
      </c>
      <c r="DL2" s="31">
        <f>DH2+DI2+DJ2+DK2</f>
        <v>0</v>
      </c>
      <c r="DM2" s="31"/>
      <c r="DN2" s="31"/>
      <c r="DO2" s="31"/>
      <c r="DP2" s="31"/>
      <c r="DQ2" s="31"/>
      <c r="DR2" s="31"/>
      <c r="DS2" s="31"/>
      <c r="DT2" s="31"/>
      <c r="DU2" s="31">
        <v>-1.2894643251885327</v>
      </c>
      <c r="DV2" s="31">
        <v>-1.2894643251885327</v>
      </c>
      <c r="DW2" s="31"/>
      <c r="DX2" s="31">
        <v>431.81356380194359</v>
      </c>
      <c r="DY2" s="31">
        <v>-6.6710189980361427</v>
      </c>
      <c r="DZ2" s="31">
        <v>-6.6710189980361427</v>
      </c>
      <c r="EA2" s="31"/>
      <c r="EB2" s="31">
        <v>-10.657255129632667</v>
      </c>
      <c r="EC2" s="31">
        <v>-10.657255129632667</v>
      </c>
      <c r="ED2" s="31">
        <v>-10.657255129632667</v>
      </c>
      <c r="EE2" s="31"/>
      <c r="EF2" s="31"/>
      <c r="EG2" s="31">
        <v>0.39522022989202155</v>
      </c>
      <c r="EH2" s="31">
        <v>0.39522022989202155</v>
      </c>
      <c r="EI2" s="31"/>
      <c r="EJ2" s="31">
        <v>0.42793777890759532</v>
      </c>
      <c r="EK2" s="31">
        <v>0.3189315318846897</v>
      </c>
      <c r="EL2" s="31"/>
      <c r="EM2" s="31"/>
      <c r="EN2" s="31"/>
      <c r="EO2" s="31"/>
      <c r="EP2" s="31"/>
      <c r="EQ2" s="31"/>
      <c r="ER2" s="31"/>
      <c r="ES2" s="31"/>
      <c r="ET2" s="31"/>
      <c r="EU2" s="31"/>
      <c r="EV2" s="31">
        <v>1</v>
      </c>
      <c r="EW2" s="31">
        <v>0</v>
      </c>
      <c r="EX2" s="31">
        <v>0</v>
      </c>
      <c r="EZ2" s="31"/>
    </row>
    <row r="3" spans="1:156" x14ac:dyDescent="0.2">
      <c r="A3" s="31" t="s">
        <v>386</v>
      </c>
      <c r="B3" s="31">
        <v>1994</v>
      </c>
      <c r="C3" s="31">
        <v>7</v>
      </c>
      <c r="D3" s="31">
        <v>3.81</v>
      </c>
      <c r="E3" s="31"/>
      <c r="F3" s="31"/>
      <c r="G3" s="31"/>
      <c r="H3" s="31"/>
      <c r="I3" s="31"/>
      <c r="J3" s="31">
        <v>3.81</v>
      </c>
      <c r="K3" s="31">
        <v>-66</v>
      </c>
      <c r="L3" s="31">
        <v>-38</v>
      </c>
      <c r="M3" s="31">
        <v>-35</v>
      </c>
      <c r="N3" s="31">
        <v>-73</v>
      </c>
      <c r="O3" s="31">
        <v>0</v>
      </c>
      <c r="P3" s="31">
        <v>0</v>
      </c>
      <c r="Q3" s="31">
        <v>0.35359535999999991</v>
      </c>
      <c r="R3" s="31">
        <v>-1.2018440999999989</v>
      </c>
      <c r="S3" s="31">
        <v>-0.37963800000000036</v>
      </c>
      <c r="T3" s="31">
        <v>-6.8111209374999993</v>
      </c>
      <c r="U3" s="31">
        <v>-18.328539799999998</v>
      </c>
      <c r="V3" s="31">
        <v>0.38950769893610637</v>
      </c>
      <c r="W3" s="31">
        <v>0.42893153188468958</v>
      </c>
      <c r="X3" s="31">
        <v>0.92584185999392155</v>
      </c>
      <c r="Y3" s="31">
        <v>0.43424793533649719</v>
      </c>
      <c r="Z3" s="31"/>
      <c r="AA3" s="31"/>
      <c r="AB3" s="31">
        <v>-16.700000000000003</v>
      </c>
      <c r="AC3" s="31">
        <v>-20.14</v>
      </c>
      <c r="AD3" s="31">
        <v>-5.7899999999999991</v>
      </c>
      <c r="AE3" s="31">
        <v>-22.28</v>
      </c>
      <c r="AF3" s="31">
        <v>0</v>
      </c>
      <c r="AG3" s="31">
        <v>0</v>
      </c>
      <c r="AH3" s="31"/>
      <c r="AI3" s="31"/>
      <c r="AJ3" s="31"/>
      <c r="AK3" s="31"/>
      <c r="AL3" s="31"/>
      <c r="AM3" s="31"/>
      <c r="AN3" s="31">
        <v>0.22913004538472759</v>
      </c>
      <c r="AO3" s="31">
        <v>7.6679303428969267E-2</v>
      </c>
      <c r="AP3" s="31">
        <v>0.16777830298114282</v>
      </c>
      <c r="AQ3" s="31">
        <v>37</v>
      </c>
      <c r="AR3" s="31">
        <v>0</v>
      </c>
      <c r="AS3" s="31">
        <v>0</v>
      </c>
      <c r="AT3" s="31">
        <v>0</v>
      </c>
      <c r="AU3" s="31">
        <v>0</v>
      </c>
      <c r="AV3" s="31">
        <v>0</v>
      </c>
      <c r="AW3" s="31">
        <v>0</v>
      </c>
      <c r="AX3" s="31">
        <v>0</v>
      </c>
      <c r="AY3" s="31">
        <v>0</v>
      </c>
      <c r="AZ3" s="31"/>
      <c r="BA3" s="31"/>
      <c r="BB3" s="31"/>
      <c r="BC3" s="31"/>
      <c r="BD3" s="31"/>
      <c r="BE3" s="31"/>
      <c r="BF3" s="31">
        <v>40</v>
      </c>
      <c r="BG3" s="31">
        <v>0</v>
      </c>
      <c r="BH3" s="31">
        <v>0</v>
      </c>
      <c r="BI3" s="31">
        <v>0</v>
      </c>
      <c r="BJ3" s="31">
        <v>0</v>
      </c>
      <c r="BK3" s="31">
        <v>0</v>
      </c>
      <c r="BL3" s="31">
        <v>0</v>
      </c>
      <c r="BM3" s="31">
        <v>0</v>
      </c>
      <c r="BN3" s="31">
        <v>0</v>
      </c>
      <c r="BO3" s="31"/>
      <c r="BP3" s="31"/>
      <c r="BQ3" s="31"/>
      <c r="BR3" s="31"/>
      <c r="BS3" s="31">
        <v>1198.9524166685928</v>
      </c>
      <c r="BT3" s="31">
        <v>121.31010899247363</v>
      </c>
      <c r="BU3" s="31">
        <v>7.6</v>
      </c>
      <c r="BV3" s="31">
        <v>0.80184442997900118</v>
      </c>
      <c r="BW3" s="31">
        <v>382</v>
      </c>
      <c r="BX3" s="31">
        <v>386.87261470581615</v>
      </c>
      <c r="BY3" s="31">
        <v>-13.025128668425779</v>
      </c>
      <c r="BZ3" s="31">
        <v>-8.5315596596519327</v>
      </c>
      <c r="CA3" s="31">
        <v>-24.036430972509422</v>
      </c>
      <c r="CB3" s="31">
        <v>0.22162577310918152</v>
      </c>
      <c r="CC3" s="31">
        <v>7.2875041974404695</v>
      </c>
      <c r="CD3" s="31">
        <v>-17.140634594511724</v>
      </c>
      <c r="CE3" s="31">
        <v>-1.5755263993906752</v>
      </c>
      <c r="CF3" s="31">
        <v>1.2518127665666512</v>
      </c>
      <c r="CG3" s="31">
        <v>-9.2162886734213991</v>
      </c>
      <c r="CH3" s="31">
        <v>6.0047954807475961</v>
      </c>
      <c r="CI3" s="31">
        <v>10.597275866359098</v>
      </c>
      <c r="CJ3" s="31">
        <v>-4.3099178325566427</v>
      </c>
      <c r="CK3" s="31">
        <v>-22.886497921866056</v>
      </c>
      <c r="CL3" s="31">
        <v>-19.021259278538771</v>
      </c>
      <c r="CM3" s="31">
        <v>-30.470655928309217</v>
      </c>
      <c r="CN3" s="31">
        <v>-6.7765022187128423</v>
      </c>
      <c r="CO3" s="31">
        <v>-1.8470339541930869</v>
      </c>
      <c r="CP3" s="31">
        <v>-24.456088386285707</v>
      </c>
      <c r="CQ3" s="31"/>
      <c r="CR3" s="31"/>
      <c r="CS3" s="31"/>
      <c r="CT3" s="31"/>
      <c r="CU3" s="31"/>
      <c r="CV3" s="31"/>
      <c r="CW3" s="31"/>
      <c r="CX3" s="31"/>
      <c r="CY3" s="31"/>
      <c r="CZ3" s="31"/>
      <c r="DA3" s="31"/>
      <c r="DB3" s="31"/>
      <c r="DC3" s="31">
        <v>0</v>
      </c>
      <c r="DD3" s="31">
        <v>0</v>
      </c>
      <c r="DE3" s="31">
        <v>0</v>
      </c>
      <c r="DF3" s="31">
        <v>0.10999999999999988</v>
      </c>
      <c r="DG3" s="31">
        <v>0</v>
      </c>
      <c r="DH3" s="31">
        <v>0</v>
      </c>
      <c r="DI3" s="31">
        <v>0</v>
      </c>
      <c r="DJ3" s="31">
        <v>0</v>
      </c>
      <c r="DK3" s="31">
        <v>0</v>
      </c>
      <c r="DL3" s="31">
        <f t="shared" ref="DL3:DL66" si="0">DH3+DI3+DJ3+DK3</f>
        <v>0</v>
      </c>
      <c r="DM3" s="31">
        <v>-1.6040000000000032</v>
      </c>
      <c r="DN3" s="31">
        <v>-6.3840000000000012</v>
      </c>
      <c r="DO3" s="31">
        <v>5.6640000000000006</v>
      </c>
      <c r="DP3" s="31">
        <v>13.306071279771672</v>
      </c>
      <c r="DQ3" s="31">
        <v>-13.541717525772368</v>
      </c>
      <c r="DR3" s="31">
        <v>-0.44380000000000047</v>
      </c>
      <c r="DS3" s="31">
        <v>0.27001298004448854</v>
      </c>
      <c r="DT3" s="31">
        <v>89.132000000000005</v>
      </c>
      <c r="DU3" s="31">
        <v>-2.9798473242616268</v>
      </c>
      <c r="DV3" s="31">
        <v>-2.3841148060245247</v>
      </c>
      <c r="DW3" s="31"/>
      <c r="DX3" s="31">
        <v>-35.872864256286618</v>
      </c>
      <c r="DY3" s="31">
        <v>-6.8648361303216348</v>
      </c>
      <c r="DZ3" s="31">
        <v>-3.9162457331896596</v>
      </c>
      <c r="EA3" s="31"/>
      <c r="EB3" s="31">
        <v>-1.5635579328653151</v>
      </c>
      <c r="EC3" s="31">
        <v>-1.5635579328653151</v>
      </c>
      <c r="ED3" s="31">
        <v>2.2304248932839141</v>
      </c>
      <c r="EE3" s="31">
        <v>-10.657255129632667</v>
      </c>
      <c r="EF3" s="31">
        <v>0.10999999999999988</v>
      </c>
      <c r="EG3" s="31">
        <v>0.3678849541329039</v>
      </c>
      <c r="EH3" s="31">
        <v>0.21532994539458358</v>
      </c>
      <c r="EI3" s="31"/>
      <c r="EJ3" s="31">
        <v>0.24229710299189358</v>
      </c>
      <c r="EK3" s="31">
        <v>0.26659538215538253</v>
      </c>
      <c r="EL3" s="31"/>
      <c r="EM3" s="31"/>
      <c r="EN3" s="31">
        <v>-2.3701999999999952</v>
      </c>
      <c r="EO3" s="31">
        <v>-25.964124999999999</v>
      </c>
      <c r="EP3" s="31">
        <v>-33.326799999999992</v>
      </c>
      <c r="EQ3" s="31"/>
      <c r="ER3" s="31"/>
      <c r="ES3" s="31"/>
      <c r="ET3" s="31"/>
      <c r="EU3" s="31"/>
      <c r="EV3" s="31">
        <v>2</v>
      </c>
      <c r="EW3" s="31"/>
      <c r="EX3" s="31"/>
      <c r="EZ3" s="31"/>
    </row>
    <row r="4" spans="1:156" x14ac:dyDescent="0.2">
      <c r="A4" s="31" t="s">
        <v>84</v>
      </c>
      <c r="B4" s="31">
        <v>1994</v>
      </c>
      <c r="C4" s="31">
        <v>9</v>
      </c>
      <c r="D4" s="31">
        <v>3.55</v>
      </c>
      <c r="E4" s="31"/>
      <c r="F4" s="31"/>
      <c r="G4" s="31"/>
      <c r="H4" s="31"/>
      <c r="I4" s="31"/>
      <c r="J4" s="31">
        <v>3.55</v>
      </c>
      <c r="K4" s="31">
        <v>-64.099999999999994</v>
      </c>
      <c r="L4" s="31">
        <v>-35.6</v>
      </c>
      <c r="M4" s="31">
        <v>-35</v>
      </c>
      <c r="N4" s="31">
        <v>-75</v>
      </c>
      <c r="O4" s="31">
        <v>0</v>
      </c>
      <c r="P4" s="31">
        <v>0</v>
      </c>
      <c r="Q4" s="31">
        <v>-7.6791326080000277E-2</v>
      </c>
      <c r="R4" s="31">
        <v>-0.20758863769999403</v>
      </c>
      <c r="S4" s="31">
        <v>2.1215264419999982</v>
      </c>
      <c r="T4" s="31">
        <v>-9.1044002671874988</v>
      </c>
      <c r="U4" s="31">
        <v>-19.711919030199994</v>
      </c>
      <c r="V4" s="31">
        <v>-1.1500877036808799E-2</v>
      </c>
      <c r="W4" s="31">
        <v>4.9629079362064843E-2</v>
      </c>
      <c r="X4" s="31">
        <v>0.66584185999392131</v>
      </c>
      <c r="Y4" s="31">
        <v>0.29073888596028885</v>
      </c>
      <c r="Z4" s="31"/>
      <c r="AA4" s="31"/>
      <c r="AB4" s="31">
        <v>-9.4712499999999959</v>
      </c>
      <c r="AC4" s="31">
        <v>-13.007100000000003</v>
      </c>
      <c r="AD4" s="31">
        <v>-7.4441750000000004</v>
      </c>
      <c r="AE4" s="31">
        <v>-19.436240000000002</v>
      </c>
      <c r="AF4" s="31">
        <v>0</v>
      </c>
      <c r="AG4" s="31">
        <v>0</v>
      </c>
      <c r="AH4" s="31"/>
      <c r="AI4" s="31"/>
      <c r="AJ4" s="31"/>
      <c r="AK4" s="31"/>
      <c r="AL4" s="31"/>
      <c r="AM4" s="31"/>
      <c r="AN4" s="31">
        <v>0.19023822421172304</v>
      </c>
      <c r="AO4" s="31">
        <v>0.21751583662836813</v>
      </c>
      <c r="AP4" s="31">
        <v>0.15599138994329315</v>
      </c>
      <c r="AQ4" s="31">
        <v>39</v>
      </c>
      <c r="AR4" s="31">
        <v>1</v>
      </c>
      <c r="AS4" s="31">
        <v>0</v>
      </c>
      <c r="AT4" s="31">
        <v>0</v>
      </c>
      <c r="AU4" s="31">
        <v>0</v>
      </c>
      <c r="AV4" s="31">
        <v>0</v>
      </c>
      <c r="AW4" s="31">
        <v>0</v>
      </c>
      <c r="AX4" s="31">
        <v>0</v>
      </c>
      <c r="AY4" s="31">
        <v>0</v>
      </c>
      <c r="AZ4" s="31"/>
      <c r="BA4" s="31"/>
      <c r="BB4" s="31"/>
      <c r="BC4" s="31"/>
      <c r="BD4" s="31"/>
      <c r="BE4" s="31"/>
      <c r="BF4" s="31">
        <v>40</v>
      </c>
      <c r="BG4" s="31">
        <v>0</v>
      </c>
      <c r="BH4" s="31">
        <v>0</v>
      </c>
      <c r="BI4" s="31">
        <v>0</v>
      </c>
      <c r="BJ4" s="31">
        <v>0</v>
      </c>
      <c r="BK4" s="31">
        <v>0</v>
      </c>
      <c r="BL4" s="31">
        <v>0</v>
      </c>
      <c r="BM4" s="31">
        <v>0</v>
      </c>
      <c r="BN4" s="31">
        <v>0</v>
      </c>
      <c r="BO4" s="31"/>
      <c r="BP4" s="31"/>
      <c r="BQ4" s="31"/>
      <c r="BR4" s="31"/>
      <c r="BS4" s="31">
        <v>1215.7125600832637</v>
      </c>
      <c r="BT4" s="31">
        <v>118.94423745535778</v>
      </c>
      <c r="BU4" s="31">
        <v>7.7</v>
      </c>
      <c r="BV4" s="31">
        <v>0.95149235049571501</v>
      </c>
      <c r="BW4" s="31">
        <v>412</v>
      </c>
      <c r="BX4" s="31">
        <v>435.0559817022633</v>
      </c>
      <c r="BY4" s="31">
        <v>-11.911998203745647</v>
      </c>
      <c r="BZ4" s="31">
        <v>-6.9824556845065402</v>
      </c>
      <c r="CA4" s="31">
        <v>-21.23103341644758</v>
      </c>
      <c r="CB4" s="31">
        <v>6.8905296104742888</v>
      </c>
      <c r="CC4" s="31">
        <v>7.6372408050628593</v>
      </c>
      <c r="CD4" s="31">
        <v>-24.339902957138996</v>
      </c>
      <c r="CE4" s="31">
        <v>0.3655514963826505</v>
      </c>
      <c r="CF4" s="31">
        <v>3.4242474201683706</v>
      </c>
      <c r="CG4" s="31">
        <v>-6.1988316877730156</v>
      </c>
      <c r="CH4" s="31">
        <v>11.12790523053549</v>
      </c>
      <c r="CI4" s="31">
        <v>12.068099244722198</v>
      </c>
      <c r="CJ4" s="31">
        <v>-7.7313235695646902</v>
      </c>
      <c r="CK4" s="31">
        <v>-23.426491072652983</v>
      </c>
      <c r="CL4" s="31">
        <v>-19.348749687540369</v>
      </c>
      <c r="CM4" s="31">
        <v>-29.847297764136311</v>
      </c>
      <c r="CN4" s="31">
        <v>-0.69475300730535139</v>
      </c>
      <c r="CO4" s="31">
        <v>-3.525539690412721</v>
      </c>
      <c r="CP4" s="31">
        <v>-28.997005879262236</v>
      </c>
      <c r="CQ4" s="31">
        <v>-4.0938723939686241</v>
      </c>
      <c r="CR4" s="31">
        <v>-4.8775394262818752</v>
      </c>
      <c r="CS4" s="31">
        <v>2.2421452290830604</v>
      </c>
      <c r="CT4" s="31">
        <v>4.4641354185275137</v>
      </c>
      <c r="CU4" s="31">
        <v>-2.1894517339896051</v>
      </c>
      <c r="CV4" s="31">
        <v>1.4648750496627323</v>
      </c>
      <c r="CW4" s="31">
        <v>-4.6177595097454098</v>
      </c>
      <c r="CX4" s="31">
        <v>3.0861901552922575</v>
      </c>
      <c r="CY4" s="31">
        <v>4.0106743445129416</v>
      </c>
      <c r="CZ4" s="31">
        <v>5.6545100923947098</v>
      </c>
      <c r="DA4" s="31">
        <v>2.6353075705984232</v>
      </c>
      <c r="DB4" s="31">
        <v>2.1382585236757983</v>
      </c>
      <c r="DC4" s="31">
        <v>0</v>
      </c>
      <c r="DD4" s="31">
        <v>0</v>
      </c>
      <c r="DE4" s="31">
        <v>0</v>
      </c>
      <c r="DF4" s="31">
        <v>-0.26000000000000023</v>
      </c>
      <c r="DG4" s="31">
        <v>0</v>
      </c>
      <c r="DH4" s="31">
        <v>0</v>
      </c>
      <c r="DI4" s="31">
        <v>0</v>
      </c>
      <c r="DJ4" s="31">
        <v>0</v>
      </c>
      <c r="DK4" s="31">
        <v>0</v>
      </c>
      <c r="DL4" s="31">
        <f t="shared" si="0"/>
        <v>0</v>
      </c>
      <c r="DM4" s="31">
        <v>0.10849400000000398</v>
      </c>
      <c r="DN4" s="31">
        <v>-1.3282560000000019</v>
      </c>
      <c r="DO4" s="31">
        <v>-1.7014879999999997</v>
      </c>
      <c r="DP4" s="31">
        <v>-23.850515931599286</v>
      </c>
      <c r="DQ4" s="31">
        <v>-17.77675151685413</v>
      </c>
      <c r="DR4" s="31">
        <v>-0.21129469999999928</v>
      </c>
      <c r="DS4" s="31">
        <v>0.36937868957152925</v>
      </c>
      <c r="DT4" s="31">
        <v>66.748296000000011</v>
      </c>
      <c r="DU4" s="31">
        <v>-2.4066146854202515</v>
      </c>
      <c r="DV4" s="31">
        <v>-0.86967317420559942</v>
      </c>
      <c r="DW4" s="31">
        <v>-2.3841148060245247</v>
      </c>
      <c r="DX4" s="31">
        <v>51.86886437616721</v>
      </c>
      <c r="DY4" s="31">
        <v>-4.242006625420867</v>
      </c>
      <c r="DZ4" s="31">
        <v>-0.38509233501888346</v>
      </c>
      <c r="EA4" s="31">
        <v>-3.9162457331896596</v>
      </c>
      <c r="EB4" s="31">
        <v>-3.2482342736053695</v>
      </c>
      <c r="EC4" s="31">
        <v>-3.2482342736053695</v>
      </c>
      <c r="ED4" s="31">
        <v>-1.4699451794852656</v>
      </c>
      <c r="EE4" s="31">
        <v>2.2304248932839141</v>
      </c>
      <c r="EF4" s="31">
        <v>-0.26000000000000023</v>
      </c>
      <c r="EG4" s="31">
        <v>-3.6863209865985791E-2</v>
      </c>
      <c r="EH4" s="31">
        <v>-0.22570118984395104</v>
      </c>
      <c r="EI4" s="31">
        <v>0.21532994539458358</v>
      </c>
      <c r="EJ4" s="31">
        <v>-0.19377660094053117</v>
      </c>
      <c r="EK4" s="31">
        <v>-0.20855059512578705</v>
      </c>
      <c r="EL4" s="31">
        <v>0.24229710299189358</v>
      </c>
      <c r="EM4" s="31">
        <v>0.26659538215538253</v>
      </c>
      <c r="EN4" s="31">
        <v>-1.2018440999999989</v>
      </c>
      <c r="EO4" s="31">
        <v>-6.8111209374999993</v>
      </c>
      <c r="EP4" s="31">
        <v>-18.328539799999998</v>
      </c>
      <c r="EQ4" s="31">
        <v>-16.700000000000003</v>
      </c>
      <c r="ER4" s="31">
        <v>-5.7899999999999991</v>
      </c>
      <c r="ES4" s="31">
        <v>-22.28</v>
      </c>
      <c r="ET4" s="31">
        <v>-33.326799999999992</v>
      </c>
      <c r="EU4" s="31"/>
      <c r="EV4" s="31">
        <v>3</v>
      </c>
      <c r="EW4" s="31">
        <v>-25.964124999999999</v>
      </c>
      <c r="EX4" s="31"/>
      <c r="EZ4" s="31"/>
    </row>
    <row r="5" spans="1:156" x14ac:dyDescent="0.2">
      <c r="A5" s="31" t="s">
        <v>85</v>
      </c>
      <c r="B5" s="31">
        <v>1994</v>
      </c>
      <c r="C5" s="31">
        <v>11</v>
      </c>
      <c r="D5" s="31">
        <v>3.41</v>
      </c>
      <c r="E5" s="31"/>
      <c r="F5" s="31"/>
      <c r="G5" s="31"/>
      <c r="H5" s="31"/>
      <c r="I5" s="31"/>
      <c r="J5" s="31">
        <v>3.41</v>
      </c>
      <c r="K5" s="31">
        <v>-68.5</v>
      </c>
      <c r="L5" s="31">
        <v>-38.299999999999997</v>
      </c>
      <c r="M5" s="31">
        <v>-44</v>
      </c>
      <c r="N5" s="31">
        <v>-78</v>
      </c>
      <c r="O5" s="31">
        <v>0</v>
      </c>
      <c r="P5" s="31">
        <v>0</v>
      </c>
      <c r="Q5" s="31">
        <v>-3.0641866696319731E-2</v>
      </c>
      <c r="R5" s="31">
        <v>-5.9128917448576814</v>
      </c>
      <c r="S5" s="31">
        <v>-2.8610033497084961</v>
      </c>
      <c r="T5" s="31">
        <v>-17.543912135408203</v>
      </c>
      <c r="U5" s="31">
        <v>-19.655406126724852</v>
      </c>
      <c r="V5" s="31">
        <v>0.17504529890046738</v>
      </c>
      <c r="W5" s="31">
        <v>4.3844338450017339E-2</v>
      </c>
      <c r="X5" s="31">
        <v>0.75648414547664844</v>
      </c>
      <c r="Y5" s="31">
        <v>0.325475311895977</v>
      </c>
      <c r="Z5" s="31"/>
      <c r="AA5" s="31"/>
      <c r="AB5" s="31">
        <v>-12.567156250000007</v>
      </c>
      <c r="AC5" s="31">
        <v>-14.421320999999997</v>
      </c>
      <c r="AD5" s="31">
        <v>-15.293412125</v>
      </c>
      <c r="AE5" s="31">
        <v>-17.754099280000002</v>
      </c>
      <c r="AF5" s="31">
        <v>0</v>
      </c>
      <c r="AG5" s="31">
        <v>0</v>
      </c>
      <c r="AH5" s="31"/>
      <c r="AI5" s="31"/>
      <c r="AJ5" s="31"/>
      <c r="AK5" s="31"/>
      <c r="AL5" s="31"/>
      <c r="AM5" s="31"/>
      <c r="AN5" s="31">
        <v>-0.21428506229014829</v>
      </c>
      <c r="AO5" s="31">
        <v>-0.21605556820770067</v>
      </c>
      <c r="AP5" s="31">
        <v>-0.25319796227878533</v>
      </c>
      <c r="AQ5" s="31">
        <v>41</v>
      </c>
      <c r="AR5" s="31">
        <v>0</v>
      </c>
      <c r="AS5" s="31">
        <v>0</v>
      </c>
      <c r="AT5" s="31">
        <v>0</v>
      </c>
      <c r="AU5" s="31">
        <v>0</v>
      </c>
      <c r="AV5" s="31">
        <v>0</v>
      </c>
      <c r="AW5" s="31">
        <v>0</v>
      </c>
      <c r="AX5" s="31">
        <v>0</v>
      </c>
      <c r="AY5" s="31">
        <v>0</v>
      </c>
      <c r="AZ5" s="31"/>
      <c r="BA5" s="31"/>
      <c r="BB5" s="31"/>
      <c r="BC5" s="31"/>
      <c r="BD5" s="31"/>
      <c r="BE5" s="31"/>
      <c r="BF5" s="31">
        <v>40</v>
      </c>
      <c r="BG5" s="31">
        <v>0</v>
      </c>
      <c r="BH5" s="31">
        <v>0</v>
      </c>
      <c r="BI5" s="31">
        <v>0</v>
      </c>
      <c r="BJ5" s="31">
        <v>0</v>
      </c>
      <c r="BK5" s="31">
        <v>0</v>
      </c>
      <c r="BL5" s="31">
        <v>0</v>
      </c>
      <c r="BM5" s="31">
        <v>0</v>
      </c>
      <c r="BN5" s="31">
        <v>0</v>
      </c>
      <c r="BO5" s="31"/>
      <c r="BP5" s="31"/>
      <c r="BQ5" s="31"/>
      <c r="BR5" s="31"/>
      <c r="BS5" s="31">
        <v>1025.8183879501146</v>
      </c>
      <c r="BT5" s="31">
        <v>101.81630585002833</v>
      </c>
      <c r="BU5" s="31">
        <v>7.9</v>
      </c>
      <c r="BV5" s="31">
        <v>1.1936433279129484</v>
      </c>
      <c r="BW5" s="31">
        <v>359</v>
      </c>
      <c r="BX5" s="31">
        <v>427.65655237740344</v>
      </c>
      <c r="BY5" s="31">
        <v>-7.3966843374235651</v>
      </c>
      <c r="BZ5" s="31">
        <v>-13.922797803681199</v>
      </c>
      <c r="CA5" s="31">
        <v>-23.820238304323929</v>
      </c>
      <c r="CB5" s="31">
        <v>10.207273828766162</v>
      </c>
      <c r="CC5" s="31">
        <v>5.9760394649299826</v>
      </c>
      <c r="CD5" s="31">
        <v>-27.342545376001958</v>
      </c>
      <c r="CE5" s="31">
        <v>2.8651867798996449</v>
      </c>
      <c r="CF5" s="31">
        <v>-0.92323158606899369</v>
      </c>
      <c r="CG5" s="31">
        <v>-7.6639177164762486</v>
      </c>
      <c r="CH5" s="31">
        <v>12.834272423936547</v>
      </c>
      <c r="CI5" s="31">
        <v>11.00964460961405</v>
      </c>
      <c r="CJ5" s="31">
        <v>-9.5373412057854807</v>
      </c>
      <c r="CK5" s="31">
        <v>-26.308312379951872</v>
      </c>
      <c r="CL5" s="31">
        <v>-30.719644826512599</v>
      </c>
      <c r="CM5" s="31">
        <v>-37.600581435790502</v>
      </c>
      <c r="CN5" s="31">
        <v>0.14635611645510949</v>
      </c>
      <c r="CO5" s="31">
        <v>-9.5601795564246999</v>
      </c>
      <c r="CP5" s="31">
        <v>-37.299665694177676</v>
      </c>
      <c r="CQ5" s="31">
        <v>-0.43613913146656141</v>
      </c>
      <c r="CR5" s="31">
        <v>-1.7051818261496023</v>
      </c>
      <c r="CS5" s="31">
        <v>1.7267709497550399</v>
      </c>
      <c r="CT5" s="31">
        <v>-8.58100677280955</v>
      </c>
      <c r="CU5" s="31">
        <v>1.4553957165672695</v>
      </c>
      <c r="CV5" s="31">
        <v>2.654646740982435</v>
      </c>
      <c r="CW5" s="31">
        <v>-0.85607650563832283</v>
      </c>
      <c r="CX5" s="31">
        <v>3.9133220632278665</v>
      </c>
      <c r="CY5" s="31">
        <v>-1.8046733304695859</v>
      </c>
      <c r="CZ5" s="31">
        <v>-1.9047668129665971</v>
      </c>
      <c r="DA5" s="31">
        <v>-2.5081185260695578</v>
      </c>
      <c r="DB5" s="31">
        <v>-1.5861875476936147</v>
      </c>
      <c r="DC5" s="31">
        <v>1</v>
      </c>
      <c r="DD5" s="31">
        <v>0</v>
      </c>
      <c r="DE5" s="31">
        <v>0</v>
      </c>
      <c r="DF5" s="31">
        <v>-0.13999999999999968</v>
      </c>
      <c r="DG5" s="31">
        <v>0</v>
      </c>
      <c r="DH5" s="31">
        <v>0</v>
      </c>
      <c r="DI5" s="31">
        <v>0</v>
      </c>
      <c r="DJ5" s="31">
        <v>0</v>
      </c>
      <c r="DK5" s="31">
        <v>0</v>
      </c>
      <c r="DL5" s="31">
        <f t="shared" si="0"/>
        <v>0</v>
      </c>
      <c r="DM5" s="31">
        <v>-5.542017606000007</v>
      </c>
      <c r="DN5" s="31">
        <v>-4.9910863359999968</v>
      </c>
      <c r="DO5" s="31">
        <v>-10.388113536000001</v>
      </c>
      <c r="DP5" s="31">
        <v>-216.13830255168386</v>
      </c>
      <c r="DQ5" s="31">
        <v>-24.247750030341876</v>
      </c>
      <c r="DR5" s="31">
        <v>-4.0499536999998118E-3</v>
      </c>
      <c r="DS5" s="31">
        <v>0.48403779711332595</v>
      </c>
      <c r="DT5" s="31">
        <v>-22.678264607999996</v>
      </c>
      <c r="DU5" s="31">
        <v>0.57244486308907483</v>
      </c>
      <c r="DV5" s="31">
        <v>2.1367861964878476</v>
      </c>
      <c r="DW5" s="31">
        <v>-0.86967317420559942</v>
      </c>
      <c r="DX5" s="31">
        <v>-3.7507917210518311</v>
      </c>
      <c r="DY5" s="31">
        <v>-3.8621489082376996</v>
      </c>
      <c r="DZ5" s="31">
        <v>-0.71339106088063264</v>
      </c>
      <c r="EA5" s="31">
        <v>-0.38509233501888346</v>
      </c>
      <c r="EB5" s="31">
        <v>-9.410989232575325</v>
      </c>
      <c r="EC5" s="31">
        <v>-9.410989232575325</v>
      </c>
      <c r="ED5" s="31">
        <v>-7.4059130246406086</v>
      </c>
      <c r="EE5" s="31">
        <v>-1.4699451794852656</v>
      </c>
      <c r="EF5" s="31">
        <v>-0.13999999999999968</v>
      </c>
      <c r="EG5" s="31">
        <v>0.14133900533526678</v>
      </c>
      <c r="EH5" s="31">
        <v>8.6776200935606507E-2</v>
      </c>
      <c r="EI5" s="31">
        <v>-0.22570118984395104</v>
      </c>
      <c r="EJ5" s="31">
        <v>0.10839930625549546</v>
      </c>
      <c r="EK5" s="31">
        <v>-5.482313450881534E-2</v>
      </c>
      <c r="EL5" s="31">
        <v>-0.19377660094053117</v>
      </c>
      <c r="EM5" s="31">
        <v>-0.20855059512578705</v>
      </c>
      <c r="EN5" s="31">
        <v>-0.20758863769999403</v>
      </c>
      <c r="EO5" s="31">
        <v>-9.1044002671874988</v>
      </c>
      <c r="EP5" s="31">
        <v>-19.711919030199994</v>
      </c>
      <c r="EQ5" s="31">
        <v>-9.4712499999999959</v>
      </c>
      <c r="ER5" s="31">
        <v>-7.4441750000000004</v>
      </c>
      <c r="ES5" s="31">
        <v>-19.436240000000002</v>
      </c>
      <c r="ET5" s="31">
        <v>-18.328539799999998</v>
      </c>
      <c r="EU5" s="31">
        <v>-5.7899999999999991</v>
      </c>
      <c r="EV5" s="31">
        <v>4</v>
      </c>
      <c r="EW5" s="31">
        <v>-6.8111209374999993</v>
      </c>
      <c r="EX5" s="31">
        <v>-22.28</v>
      </c>
      <c r="EZ5" s="31"/>
    </row>
    <row r="6" spans="1:156" x14ac:dyDescent="0.2">
      <c r="A6" s="31" t="s">
        <v>86</v>
      </c>
      <c r="B6" s="31">
        <v>1995</v>
      </c>
      <c r="C6" s="31">
        <v>1</v>
      </c>
      <c r="D6" s="31">
        <v>2.86</v>
      </c>
      <c r="E6" s="31"/>
      <c r="F6" s="31"/>
      <c r="G6" s="31"/>
      <c r="H6" s="31"/>
      <c r="I6" s="31"/>
      <c r="J6" s="31">
        <v>2.86</v>
      </c>
      <c r="K6" s="31">
        <v>-76</v>
      </c>
      <c r="L6" s="31">
        <v>-43</v>
      </c>
      <c r="M6" s="31">
        <v>-54</v>
      </c>
      <c r="N6" s="31">
        <v>-92</v>
      </c>
      <c r="O6" s="31">
        <v>0</v>
      </c>
      <c r="P6" s="31">
        <v>0</v>
      </c>
      <c r="Q6" s="31">
        <v>-0.46921860818978683</v>
      </c>
      <c r="R6" s="31">
        <v>-9.2040353977489158</v>
      </c>
      <c r="S6" s="31">
        <v>-4.9101476344834118</v>
      </c>
      <c r="T6" s="31">
        <v>-22.360886999556588</v>
      </c>
      <c r="U6" s="31">
        <v>-30.205016176018109</v>
      </c>
      <c r="V6" s="31">
        <v>0.18165809879354988</v>
      </c>
      <c r="W6" s="31">
        <v>-0.27252169202650922</v>
      </c>
      <c r="X6" s="31">
        <v>0.46275335156856734</v>
      </c>
      <c r="Y6" s="31">
        <v>0.59091196626251996</v>
      </c>
      <c r="Z6" s="31"/>
      <c r="AA6" s="31"/>
      <c r="AB6" s="31">
        <v>-15.512745898437503</v>
      </c>
      <c r="AC6" s="31">
        <v>-16.624525782500005</v>
      </c>
      <c r="AD6" s="31">
        <v>-18.724337184531247</v>
      </c>
      <c r="AE6" s="31">
        <v>-27.490002741120001</v>
      </c>
      <c r="AF6" s="31">
        <v>0</v>
      </c>
      <c r="AG6" s="31">
        <v>0</v>
      </c>
      <c r="AH6" s="31"/>
      <c r="AI6" s="31"/>
      <c r="AJ6" s="31"/>
      <c r="AK6" s="31"/>
      <c r="AL6" s="31"/>
      <c r="AM6" s="31"/>
      <c r="AN6" s="31">
        <v>7.814986206067806E-2</v>
      </c>
      <c r="AO6" s="31">
        <v>-7.9885027437879064E-2</v>
      </c>
      <c r="AP6" s="31">
        <v>4.7534257388263543E-2</v>
      </c>
      <c r="AQ6" s="31">
        <v>43</v>
      </c>
      <c r="AR6" s="31">
        <v>0</v>
      </c>
      <c r="AS6" s="31">
        <v>0</v>
      </c>
      <c r="AT6" s="31">
        <v>0</v>
      </c>
      <c r="AU6" s="31">
        <v>1</v>
      </c>
      <c r="AV6" s="31">
        <v>0</v>
      </c>
      <c r="AW6" s="31">
        <v>0</v>
      </c>
      <c r="AX6" s="31">
        <v>0</v>
      </c>
      <c r="AY6" s="31">
        <v>0</v>
      </c>
      <c r="AZ6" s="31"/>
      <c r="BA6" s="31"/>
      <c r="BB6" s="31"/>
      <c r="BC6" s="31"/>
      <c r="BD6" s="31"/>
      <c r="BE6" s="31"/>
      <c r="BF6" s="31">
        <v>55</v>
      </c>
      <c r="BG6" s="31">
        <v>0</v>
      </c>
      <c r="BH6" s="31">
        <v>0</v>
      </c>
      <c r="BI6" s="31">
        <v>0</v>
      </c>
      <c r="BJ6" s="31">
        <v>0</v>
      </c>
      <c r="BK6" s="31">
        <v>0</v>
      </c>
      <c r="BL6" s="31">
        <v>0</v>
      </c>
      <c r="BM6" s="31">
        <v>0</v>
      </c>
      <c r="BN6" s="31">
        <v>0</v>
      </c>
      <c r="BO6" s="31"/>
      <c r="BP6" s="31"/>
      <c r="BQ6" s="31"/>
      <c r="BR6" s="31"/>
      <c r="BS6" s="31">
        <v>803.39626381415974</v>
      </c>
      <c r="BT6" s="31">
        <v>81.210722939537291</v>
      </c>
      <c r="BU6" s="31">
        <v>7.9</v>
      </c>
      <c r="BV6" s="31">
        <v>1.2741578492636803</v>
      </c>
      <c r="BW6" s="31">
        <v>311</v>
      </c>
      <c r="BX6" s="31">
        <v>319.34949721731749</v>
      </c>
      <c r="BY6" s="31">
        <v>-4.4542203838922063</v>
      </c>
      <c r="BZ6" s="31">
        <v>-24.478930404151086</v>
      </c>
      <c r="CA6" s="31">
        <v>-31.320238304323929</v>
      </c>
      <c r="CB6" s="31">
        <v>5.273069654777899</v>
      </c>
      <c r="CC6" s="31">
        <v>0.95646089273415669</v>
      </c>
      <c r="CD6" s="31">
        <v>-14.389118770506222</v>
      </c>
      <c r="CE6" s="31">
        <v>4.2554944049340051</v>
      </c>
      <c r="CF6" s="31">
        <v>-7.6052143519129771</v>
      </c>
      <c r="CG6" s="31">
        <v>-12.363917716476251</v>
      </c>
      <c r="CH6" s="31">
        <v>9.599377166672987</v>
      </c>
      <c r="CI6" s="31">
        <v>7.7963272042330729</v>
      </c>
      <c r="CJ6" s="31">
        <v>-1.151927056254145</v>
      </c>
      <c r="CK6" s="31">
        <v>-29.142119308372255</v>
      </c>
      <c r="CL6" s="31">
        <v>-43.57192597077939</v>
      </c>
      <c r="CM6" s="31">
        <v>-47.600581435790502</v>
      </c>
      <c r="CN6" s="31">
        <v>-6.5815026801061478</v>
      </c>
      <c r="CO6" s="31">
        <v>-16.87457037847328</v>
      </c>
      <c r="CP6" s="31">
        <v>-37.092545850820272</v>
      </c>
      <c r="CQ6" s="31">
        <v>3.6428505945308767</v>
      </c>
      <c r="CR6" s="31">
        <v>-5.326409033540676</v>
      </c>
      <c r="CS6" s="31">
        <v>-0.51600364633789042</v>
      </c>
      <c r="CT6" s="31">
        <v>-5.8916103597952345</v>
      </c>
      <c r="CU6" s="31">
        <v>2.7115441284308002</v>
      </c>
      <c r="CV6" s="31">
        <v>-3.2581067054021773</v>
      </c>
      <c r="CW6" s="31">
        <v>-3.1314391630593819</v>
      </c>
      <c r="CX6" s="31">
        <v>1.4270928321182741</v>
      </c>
      <c r="CY6" s="31">
        <v>-4.0118529437935626</v>
      </c>
      <c r="CZ6" s="31">
        <v>-13.022758295015628</v>
      </c>
      <c r="DA6" s="31">
        <v>-10.291460156604332</v>
      </c>
      <c r="DB6" s="31">
        <v>-7.3674375139330639</v>
      </c>
      <c r="DC6" s="31">
        <v>0</v>
      </c>
      <c r="DD6" s="31">
        <v>0</v>
      </c>
      <c r="DE6" s="31">
        <v>0</v>
      </c>
      <c r="DF6" s="31">
        <v>-0.55000000000000027</v>
      </c>
      <c r="DG6" s="31">
        <v>0</v>
      </c>
      <c r="DH6" s="31">
        <v>0</v>
      </c>
      <c r="DI6" s="31">
        <v>0</v>
      </c>
      <c r="DJ6" s="31">
        <v>0</v>
      </c>
      <c r="DK6" s="31">
        <v>0</v>
      </c>
      <c r="DL6" s="31">
        <f t="shared" si="0"/>
        <v>0</v>
      </c>
      <c r="DM6" s="31">
        <v>-8.6330899230295017</v>
      </c>
      <c r="DN6" s="31">
        <v>-7.0520059781120024</v>
      </c>
      <c r="DO6" s="31">
        <v>-12.177791700543999</v>
      </c>
      <c r="DP6" s="31">
        <v>-228.39929539701075</v>
      </c>
      <c r="DQ6" s="31">
        <v>-20.575350718436379</v>
      </c>
      <c r="DR6" s="31">
        <v>-0.16291564130702502</v>
      </c>
      <c r="DS6" s="31">
        <v>0.37836995559256553</v>
      </c>
      <c r="DT6" s="31">
        <v>-33.553594335711999</v>
      </c>
      <c r="DU6" s="31">
        <v>1.3399433588946863</v>
      </c>
      <c r="DV6" s="31">
        <v>1.6165465725486536</v>
      </c>
      <c r="DW6" s="31">
        <v>2.1367861964878476</v>
      </c>
      <c r="DX6" s="31">
        <v>-105.91515409728162</v>
      </c>
      <c r="DY6" s="31">
        <v>-5.9396504602282363</v>
      </c>
      <c r="DZ6" s="31">
        <v>-2.9966036135107821</v>
      </c>
      <c r="EA6" s="31">
        <v>-0.71339106088063264</v>
      </c>
      <c r="EB6" s="31">
        <v>-16.885158121916795</v>
      </c>
      <c r="EC6" s="31">
        <v>-16.885158121916795</v>
      </c>
      <c r="ED6" s="31">
        <v>-12.621753903095428</v>
      </c>
      <c r="EE6" s="31">
        <v>-7.4059130246406086</v>
      </c>
      <c r="EF6" s="31">
        <v>-0.55000000000000027</v>
      </c>
      <c r="EG6" s="31">
        <v>0.13431060798625705</v>
      </c>
      <c r="EH6" s="31">
        <v>4.420177617270328E-2</v>
      </c>
      <c r="EI6" s="31">
        <v>8.6776200935606507E-2</v>
      </c>
      <c r="EJ6" s="31">
        <v>8.078253994497743E-2</v>
      </c>
      <c r="EK6" s="31">
        <v>-0.34001375783417054</v>
      </c>
      <c r="EL6" s="31">
        <v>0.10839930625549546</v>
      </c>
      <c r="EM6" s="31">
        <v>-5.482313450881534E-2</v>
      </c>
      <c r="EN6" s="31">
        <v>-5.9128917448576814</v>
      </c>
      <c r="EO6" s="31">
        <v>-17.543912135408203</v>
      </c>
      <c r="EP6" s="31">
        <v>-19.655406126724852</v>
      </c>
      <c r="EQ6" s="31">
        <v>-12.567156250000007</v>
      </c>
      <c r="ER6" s="31">
        <v>-15.293412125</v>
      </c>
      <c r="ES6" s="31">
        <v>-17.754099280000002</v>
      </c>
      <c r="ET6" s="31">
        <v>-19.711919030199994</v>
      </c>
      <c r="EU6" s="31">
        <v>-7.4441750000000004</v>
      </c>
      <c r="EV6" s="31">
        <v>5</v>
      </c>
      <c r="EW6" s="31">
        <v>-9.1044002671874988</v>
      </c>
      <c r="EX6" s="31">
        <v>-19.436240000000002</v>
      </c>
      <c r="EZ6" s="31"/>
    </row>
    <row r="7" spans="1:156" x14ac:dyDescent="0.2">
      <c r="A7" s="31" t="s">
        <v>87</v>
      </c>
      <c r="B7" s="31">
        <v>1995</v>
      </c>
      <c r="C7" s="31">
        <v>3</v>
      </c>
      <c r="D7" s="31">
        <v>2.7</v>
      </c>
      <c r="E7" s="31"/>
      <c r="F7" s="31"/>
      <c r="G7" s="31"/>
      <c r="H7" s="31"/>
      <c r="I7" s="31"/>
      <c r="J7" s="31">
        <v>2.7</v>
      </c>
      <c r="K7" s="31">
        <v>-75.5</v>
      </c>
      <c r="L7" s="31">
        <v>-47.2</v>
      </c>
      <c r="M7" s="31">
        <v>-50</v>
      </c>
      <c r="N7" s="31">
        <v>-90</v>
      </c>
      <c r="O7" s="31">
        <v>0</v>
      </c>
      <c r="P7" s="31">
        <v>0</v>
      </c>
      <c r="Q7" s="31">
        <v>-0.14810929432180039</v>
      </c>
      <c r="R7" s="31">
        <v>-1.5299861798402994</v>
      </c>
      <c r="S7" s="31">
        <v>-4.4695737842630177</v>
      </c>
      <c r="T7" s="31">
        <v>-11.634411822536531</v>
      </c>
      <c r="U7" s="31">
        <v>-18.766180237169436</v>
      </c>
      <c r="V7" s="31">
        <v>-1.5449421199321911E-2</v>
      </c>
      <c r="W7" s="31">
        <v>-0.22374240011191571</v>
      </c>
      <c r="X7" s="31">
        <v>0.20024566913179997</v>
      </c>
      <c r="Y7" s="31">
        <v>0.31442101563872837</v>
      </c>
      <c r="Z7" s="31"/>
      <c r="AA7" s="31"/>
      <c r="AB7" s="31">
        <v>-8.1920603408203139</v>
      </c>
      <c r="AC7" s="31">
        <v>-17.353829038945008</v>
      </c>
      <c r="AD7" s="31">
        <v>-6.709140864955156</v>
      </c>
      <c r="AE7" s="31">
        <v>-14.696115279566385</v>
      </c>
      <c r="AF7" s="31">
        <v>0</v>
      </c>
      <c r="AG7" s="31">
        <v>0</v>
      </c>
      <c r="AH7" s="31"/>
      <c r="AI7" s="31"/>
      <c r="AJ7" s="31"/>
      <c r="AK7" s="31"/>
      <c r="AL7" s="31"/>
      <c r="AM7" s="31"/>
      <c r="AN7" s="31">
        <v>6.9858421196945034E-2</v>
      </c>
      <c r="AO7" s="31">
        <v>-0.3571707723344632</v>
      </c>
      <c r="AP7" s="31">
        <v>2.1069642459262228E-2</v>
      </c>
      <c r="AQ7" s="31">
        <v>45</v>
      </c>
      <c r="AR7" s="31">
        <v>0</v>
      </c>
      <c r="AS7" s="31">
        <v>0</v>
      </c>
      <c r="AT7" s="31">
        <v>0</v>
      </c>
      <c r="AU7" s="31">
        <v>0</v>
      </c>
      <c r="AV7" s="31">
        <v>0</v>
      </c>
      <c r="AW7" s="31">
        <v>0</v>
      </c>
      <c r="AX7" s="31">
        <v>0</v>
      </c>
      <c r="AY7" s="31">
        <v>0</v>
      </c>
      <c r="AZ7" s="31"/>
      <c r="BA7" s="31"/>
      <c r="BB7" s="31"/>
      <c r="BC7" s="31"/>
      <c r="BD7" s="31"/>
      <c r="BE7" s="31"/>
      <c r="BF7" s="31">
        <v>55</v>
      </c>
      <c r="BG7" s="31">
        <v>0</v>
      </c>
      <c r="BH7" s="31">
        <v>0</v>
      </c>
      <c r="BI7" s="31">
        <v>0</v>
      </c>
      <c r="BJ7" s="31">
        <v>0</v>
      </c>
      <c r="BK7" s="31">
        <v>0</v>
      </c>
      <c r="BL7" s="31">
        <v>0</v>
      </c>
      <c r="BM7" s="31">
        <v>0</v>
      </c>
      <c r="BN7" s="31">
        <v>0</v>
      </c>
      <c r="BO7" s="31"/>
      <c r="BP7" s="31"/>
      <c r="BQ7" s="31"/>
      <c r="BR7" s="31"/>
      <c r="BS7" s="31">
        <v>793.84077025445242</v>
      </c>
      <c r="BT7" s="31">
        <v>69.03872323982911</v>
      </c>
      <c r="BU7" s="31">
        <v>8.1</v>
      </c>
      <c r="BV7" s="31">
        <v>0.99425121274361883</v>
      </c>
      <c r="BW7" s="31">
        <v>330</v>
      </c>
      <c r="BX7" s="31">
        <v>312.71297400000003</v>
      </c>
      <c r="BY7" s="31">
        <v>-3.5056009066568663</v>
      </c>
      <c r="BZ7" s="31">
        <v>-25.784229737675318</v>
      </c>
      <c r="CA7" s="31">
        <v>-29.009443192200287</v>
      </c>
      <c r="CB7" s="31">
        <v>-3.1468527096320713</v>
      </c>
      <c r="CC7" s="31">
        <v>0.47462741089501037</v>
      </c>
      <c r="CD7" s="31">
        <v>-12.63583346660392</v>
      </c>
      <c r="CE7" s="31">
        <v>0.31714056766950449</v>
      </c>
      <c r="CF7" s="31">
        <v>-12.975998684269676</v>
      </c>
      <c r="CG7" s="31">
        <v>-15.329003745179492</v>
      </c>
      <c r="CH7" s="31">
        <v>0.30597868638481174</v>
      </c>
      <c r="CI7" s="31">
        <v>3.0078486771963711</v>
      </c>
      <c r="CJ7" s="31">
        <v>-4.5501172878764464</v>
      </c>
      <c r="CK7" s="31">
        <v>-24.834251950261592</v>
      </c>
      <c r="CL7" s="31">
        <v>-41.256807460534411</v>
      </c>
      <c r="CM7" s="31">
        <v>-42.353865107444705</v>
      </c>
      <c r="CN7" s="31">
        <v>-13.957016352770104</v>
      </c>
      <c r="CO7" s="31">
        <v>-13.937624011412382</v>
      </c>
      <c r="CP7" s="31">
        <v>-32.467103789615123</v>
      </c>
      <c r="CQ7" s="31">
        <v>3.040121942080495</v>
      </c>
      <c r="CR7" s="31">
        <v>-10.769503694021465</v>
      </c>
      <c r="CS7" s="31">
        <v>-4.5781046674292645</v>
      </c>
      <c r="CT7" s="31">
        <v>10.190771986285199</v>
      </c>
      <c r="CU7" s="31">
        <v>2.139027175009196</v>
      </c>
      <c r="CV7" s="31">
        <v>-7.4564383153502902</v>
      </c>
      <c r="CW7" s="31">
        <v>-7.2091561981310148</v>
      </c>
      <c r="CX7" s="31">
        <v>-1.5755272827016458</v>
      </c>
      <c r="CY7" s="31">
        <v>-4.1344959995601815</v>
      </c>
      <c r="CZ7" s="31">
        <v>-16.980692163214197</v>
      </c>
      <c r="DA7" s="31">
        <v>-13.927068696278496</v>
      </c>
      <c r="DB7" s="31">
        <v>-12.396671799481927</v>
      </c>
      <c r="DC7" s="31">
        <v>0</v>
      </c>
      <c r="DD7" s="31">
        <v>0</v>
      </c>
      <c r="DE7" s="31">
        <v>0</v>
      </c>
      <c r="DF7" s="31">
        <v>-0.1599999999999997</v>
      </c>
      <c r="DG7" s="31">
        <v>0</v>
      </c>
      <c r="DH7" s="31">
        <v>0</v>
      </c>
      <c r="DI7" s="31">
        <v>0</v>
      </c>
      <c r="DJ7" s="31">
        <v>0</v>
      </c>
      <c r="DK7" s="31">
        <v>0</v>
      </c>
      <c r="DL7" s="31">
        <f t="shared" si="0"/>
        <v>0</v>
      </c>
      <c r="DM7" s="31">
        <v>-0.7582334364463641</v>
      </c>
      <c r="DN7" s="31">
        <v>-6.8631349622341666</v>
      </c>
      <c r="DO7" s="31">
        <v>1.3019133005729797</v>
      </c>
      <c r="DP7" s="31">
        <v>-3.2586451118610547</v>
      </c>
      <c r="DQ7" s="31">
        <v>-8.1259442897015006</v>
      </c>
      <c r="DR7" s="31">
        <v>7.9027254566056554E-2</v>
      </c>
      <c r="DS7" s="31">
        <v>-4.4808511487011374E-3</v>
      </c>
      <c r="DT7" s="31">
        <v>25.213192133084181</v>
      </c>
      <c r="DU7" s="31">
        <v>1.6332760550117058</v>
      </c>
      <c r="DV7" s="31">
        <v>1.2537620828532801</v>
      </c>
      <c r="DW7" s="31">
        <v>1.6165465725486536</v>
      </c>
      <c r="DX7" s="31">
        <v>-6.9933065654079138</v>
      </c>
      <c r="DY7" s="31">
        <v>-9.1861005755601894</v>
      </c>
      <c r="DZ7" s="31">
        <v>-5.3372575211466131</v>
      </c>
      <c r="EA7" s="31">
        <v>-2.9966036135107821</v>
      </c>
      <c r="EB7" s="31">
        <v>-13.969613673698397</v>
      </c>
      <c r="EC7" s="31">
        <v>-13.969613673698397</v>
      </c>
      <c r="ED7" s="31">
        <v>-6.2882158680643716</v>
      </c>
      <c r="EE7" s="31">
        <v>-12.621753903095428</v>
      </c>
      <c r="EF7" s="31">
        <v>-0.1599999999999997</v>
      </c>
      <c r="EG7" s="31">
        <v>-3.5033819904998875E-2</v>
      </c>
      <c r="EH7" s="31">
        <v>-0.1285055375008568</v>
      </c>
      <c r="EI7" s="31">
        <v>4.420177617270328E-2</v>
      </c>
      <c r="EJ7" s="31">
        <v>-0.12602337545084527</v>
      </c>
      <c r="EK7" s="31">
        <v>-0.11879135852538222</v>
      </c>
      <c r="EL7" s="31">
        <v>8.078253994497743E-2</v>
      </c>
      <c r="EM7" s="31">
        <v>-0.34001375783417054</v>
      </c>
      <c r="EN7" s="31">
        <v>-9.2040353977489158</v>
      </c>
      <c r="EO7" s="31">
        <v>-22.360886999556588</v>
      </c>
      <c r="EP7" s="31">
        <v>-30.205016176018109</v>
      </c>
      <c r="EQ7" s="31">
        <v>-15.512745898437503</v>
      </c>
      <c r="ER7" s="31">
        <v>-18.724337184531247</v>
      </c>
      <c r="ES7" s="31">
        <v>-27.490002741120001</v>
      </c>
      <c r="ET7" s="31">
        <v>-19.655406126724852</v>
      </c>
      <c r="EU7" s="31">
        <v>-15.293412125</v>
      </c>
      <c r="EV7" s="31">
        <v>6</v>
      </c>
      <c r="EW7" s="31">
        <v>-17.543912135408203</v>
      </c>
      <c r="EX7" s="31">
        <v>-17.754099280000002</v>
      </c>
      <c r="EZ7" s="31"/>
    </row>
    <row r="8" spans="1:156" x14ac:dyDescent="0.2">
      <c r="A8" s="31" t="s">
        <v>88</v>
      </c>
      <c r="B8" s="31">
        <v>1995</v>
      </c>
      <c r="C8" s="31">
        <v>5</v>
      </c>
      <c r="D8" s="31">
        <v>3.04</v>
      </c>
      <c r="E8" s="31"/>
      <c r="F8" s="31"/>
      <c r="G8" s="31"/>
      <c r="H8" s="31"/>
      <c r="I8" s="31"/>
      <c r="J8" s="31">
        <v>3.04</v>
      </c>
      <c r="K8" s="31">
        <v>-67.400000000000006</v>
      </c>
      <c r="L8" s="31">
        <v>-41.1</v>
      </c>
      <c r="M8" s="31">
        <v>-43</v>
      </c>
      <c r="N8" s="31">
        <v>-83</v>
      </c>
      <c r="O8" s="31">
        <v>0</v>
      </c>
      <c r="P8" s="31">
        <v>0</v>
      </c>
      <c r="Q8" s="31">
        <v>0.35437487077946278</v>
      </c>
      <c r="R8" s="31">
        <v>6.6273397378831778</v>
      </c>
      <c r="S8" s="31">
        <v>5.8124150134183798</v>
      </c>
      <c r="T8" s="31">
        <v>-4.3803738602402857</v>
      </c>
      <c r="U8" s="31">
        <v>-9.9242384276450952</v>
      </c>
      <c r="V8" s="31">
        <v>-0.27659124508385124</v>
      </c>
      <c r="W8" s="31">
        <v>-0.18696946694025351</v>
      </c>
      <c r="X8" s="31">
        <v>0.36085722486745642</v>
      </c>
      <c r="Y8" s="31">
        <v>0.24670268845545662</v>
      </c>
      <c r="Z8" s="31"/>
      <c r="AA8" s="31"/>
      <c r="AB8" s="31">
        <v>1.166853548425286</v>
      </c>
      <c r="AC8" s="31">
        <v>-7.8055777955609775</v>
      </c>
      <c r="AD8" s="31">
        <v>-0.14435967793436852</v>
      </c>
      <c r="AE8" s="31">
        <v>-6.0414876046715138</v>
      </c>
      <c r="AF8" s="31">
        <v>0</v>
      </c>
      <c r="AG8" s="31">
        <v>0</v>
      </c>
      <c r="AH8" s="31"/>
      <c r="AI8" s="31"/>
      <c r="AJ8" s="31"/>
      <c r="AK8" s="31"/>
      <c r="AL8" s="31"/>
      <c r="AM8" s="31"/>
      <c r="AN8" s="31">
        <v>-0.13266133314264156</v>
      </c>
      <c r="AO8" s="31">
        <v>-0.15849993482322294</v>
      </c>
      <c r="AP8" s="31">
        <v>-0.13795059956152583</v>
      </c>
      <c r="AQ8" s="31">
        <v>47</v>
      </c>
      <c r="AR8" s="31">
        <v>0</v>
      </c>
      <c r="AS8" s="31">
        <v>0</v>
      </c>
      <c r="AT8" s="31">
        <v>0</v>
      </c>
      <c r="AU8" s="31">
        <v>0</v>
      </c>
      <c r="AV8" s="31">
        <v>0</v>
      </c>
      <c r="AW8" s="31">
        <v>0</v>
      </c>
      <c r="AX8" s="31">
        <v>0</v>
      </c>
      <c r="AY8" s="31">
        <v>0</v>
      </c>
      <c r="AZ8" s="31"/>
      <c r="BA8" s="31"/>
      <c r="BB8" s="31"/>
      <c r="BC8" s="31"/>
      <c r="BD8" s="31"/>
      <c r="BE8" s="31"/>
      <c r="BF8" s="31">
        <v>55</v>
      </c>
      <c r="BG8" s="31">
        <v>0</v>
      </c>
      <c r="BH8" s="31">
        <v>0</v>
      </c>
      <c r="BI8" s="31">
        <v>0</v>
      </c>
      <c r="BJ8" s="31">
        <v>0</v>
      </c>
      <c r="BK8" s="31">
        <v>0</v>
      </c>
      <c r="BL8" s="31">
        <v>0</v>
      </c>
      <c r="BM8" s="31">
        <v>0</v>
      </c>
      <c r="BN8" s="31">
        <v>0</v>
      </c>
      <c r="BO8" s="31"/>
      <c r="BP8" s="31"/>
      <c r="BQ8" s="31"/>
      <c r="BR8" s="31"/>
      <c r="BS8" s="31">
        <v>806.51621161781668</v>
      </c>
      <c r="BT8" s="31">
        <v>62.594063125401973</v>
      </c>
      <c r="BU8" s="31">
        <v>8.3000000000000007</v>
      </c>
      <c r="BV8" s="31">
        <v>0.9492162604186325</v>
      </c>
      <c r="BW8" s="31">
        <v>405</v>
      </c>
      <c r="BX8" s="31">
        <v>329.59609797120589</v>
      </c>
      <c r="BY8" s="31">
        <v>3.999301640487559</v>
      </c>
      <c r="BZ8" s="31">
        <v>-18.640074372607785</v>
      </c>
      <c r="CA8" s="31">
        <v>-19.098648080076629</v>
      </c>
      <c r="CB8" s="31">
        <v>3.5179963292545438</v>
      </c>
      <c r="CC8" s="31">
        <v>4.6989689299509649</v>
      </c>
      <c r="CD8" s="31">
        <v>-7.7241551923321268</v>
      </c>
      <c r="CE8" s="31">
        <v>6.0700647653595396</v>
      </c>
      <c r="CF8" s="31">
        <v>-7.4958891932643681</v>
      </c>
      <c r="CG8" s="31">
        <v>-7.9940897738827204</v>
      </c>
      <c r="CH8" s="31">
        <v>5.5864877283149568</v>
      </c>
      <c r="CI8" s="31">
        <v>6.7849071231041407</v>
      </c>
      <c r="CJ8" s="31">
        <v>-0.48989825112550278</v>
      </c>
      <c r="CK8" s="31">
        <v>-18.242640551126822</v>
      </c>
      <c r="CL8" s="31">
        <v>-35.148894940196527</v>
      </c>
      <c r="CM8" s="31">
        <v>-34.107148779098893</v>
      </c>
      <c r="CN8" s="31">
        <v>-8.7872541859625102</v>
      </c>
      <c r="CO8" s="31">
        <v>-11.133888351961474</v>
      </c>
      <c r="CP8" s="31">
        <v>-27.05821038419149</v>
      </c>
      <c r="CQ8" s="31">
        <v>1.3558174467656383</v>
      </c>
      <c r="CR8" s="31">
        <v>-2.7554379387648447</v>
      </c>
      <c r="CS8" s="31">
        <v>-1.4585350447564456</v>
      </c>
      <c r="CT8" s="31">
        <v>2.4595297705617853</v>
      </c>
      <c r="CU8" s="31">
        <v>-3.1058762015092505</v>
      </c>
      <c r="CV8" s="31">
        <v>-8.1733680610417174</v>
      </c>
      <c r="CW8" s="31">
        <v>-7.8645879995565275</v>
      </c>
      <c r="CX8" s="31">
        <v>-4.4594833209356537</v>
      </c>
      <c r="CY8" s="31">
        <v>2.9386649253635411</v>
      </c>
      <c r="CZ8" s="31">
        <v>-3.650811548021498</v>
      </c>
      <c r="DA8" s="31">
        <v>2.6554673365050605E-2</v>
      </c>
      <c r="DB8" s="31">
        <v>-6.0233671433500566</v>
      </c>
      <c r="DC8" s="31">
        <v>0</v>
      </c>
      <c r="DD8" s="31">
        <v>0</v>
      </c>
      <c r="DE8" s="31">
        <v>0</v>
      </c>
      <c r="DF8" s="31">
        <v>0.33999999999999986</v>
      </c>
      <c r="DG8" s="31">
        <v>0</v>
      </c>
      <c r="DH8" s="31">
        <v>0</v>
      </c>
      <c r="DI8" s="31">
        <v>0</v>
      </c>
      <c r="DJ8" s="31">
        <v>0</v>
      </c>
      <c r="DK8" s="31">
        <v>0</v>
      </c>
      <c r="DL8" s="31">
        <f t="shared" si="0"/>
        <v>0</v>
      </c>
      <c r="DM8" s="31">
        <v>7.2079305343121094</v>
      </c>
      <c r="DN8" s="31">
        <v>3.3444704806015078</v>
      </c>
      <c r="DO8" s="31">
        <v>5.5795462340025352</v>
      </c>
      <c r="DP8" s="31">
        <v>12.213092797322833</v>
      </c>
      <c r="DQ8" s="31">
        <v>-2.6725421509112128</v>
      </c>
      <c r="DR8" s="31">
        <v>8.5345564221730161E-2</v>
      </c>
      <c r="DS8" s="31">
        <v>7.3849837543411984E-2</v>
      </c>
      <c r="DT8" s="31">
        <v>85.894986228003788</v>
      </c>
      <c r="DU8" s="31">
        <v>7.3344153266555594</v>
      </c>
      <c r="DV8" s="31">
        <v>6.5872716336938</v>
      </c>
      <c r="DW8" s="31">
        <v>1.2537620828532801</v>
      </c>
      <c r="DX8" s="31">
        <v>17.179970109652324</v>
      </c>
      <c r="DY8" s="31">
        <v>-2.3946675669000257</v>
      </c>
      <c r="DZ8" s="31">
        <v>3.1668960880324937</v>
      </c>
      <c r="EA8" s="31">
        <v>-5.3372575211466131</v>
      </c>
      <c r="EB8" s="31">
        <v>-11.206651601313688</v>
      </c>
      <c r="EC8" s="31">
        <v>-11.206651601313688</v>
      </c>
      <c r="ED8" s="31">
        <v>-3.2748927543672752</v>
      </c>
      <c r="EE8" s="31">
        <v>-6.2882158680643716</v>
      </c>
      <c r="EF8" s="31">
        <v>0.33999999999999986</v>
      </c>
      <c r="EG8" s="31">
        <v>-0.28753580229989861</v>
      </c>
      <c r="EH8" s="31">
        <v>-0.31763493539650173</v>
      </c>
      <c r="EI8" s="31">
        <v>-0.1285055375008568</v>
      </c>
      <c r="EJ8" s="31">
        <v>-0.32402074598500974</v>
      </c>
      <c r="EK8" s="31">
        <v>-6.1701704016069531E-2</v>
      </c>
      <c r="EL8" s="31">
        <v>-0.12602337545084527</v>
      </c>
      <c r="EM8" s="31">
        <v>-0.11879135852538222</v>
      </c>
      <c r="EN8" s="31">
        <v>-1.5299861798402994</v>
      </c>
      <c r="EO8" s="31">
        <v>-11.634411822536531</v>
      </c>
      <c r="EP8" s="31">
        <v>-18.766180237169436</v>
      </c>
      <c r="EQ8" s="31">
        <v>-8.1920603408203139</v>
      </c>
      <c r="ER8" s="31">
        <v>-6.709140864955156</v>
      </c>
      <c r="ES8" s="31">
        <v>-14.696115279566385</v>
      </c>
      <c r="ET8" s="31">
        <v>-30.205016176018109</v>
      </c>
      <c r="EU8" s="31">
        <v>-18.724337184531247</v>
      </c>
      <c r="EV8" s="31">
        <v>7</v>
      </c>
      <c r="EW8" s="31">
        <v>-22.360886999556588</v>
      </c>
      <c r="EX8" s="31">
        <v>-27.490002741120001</v>
      </c>
      <c r="EZ8" s="31"/>
    </row>
    <row r="9" spans="1:156" x14ac:dyDescent="0.2">
      <c r="A9" s="31" t="s">
        <v>89</v>
      </c>
      <c r="B9" s="31">
        <v>1995</v>
      </c>
      <c r="C9" s="31">
        <v>7</v>
      </c>
      <c r="D9" s="31">
        <v>2.78</v>
      </c>
      <c r="E9" s="31"/>
      <c r="F9" s="31"/>
      <c r="G9" s="31"/>
      <c r="H9" s="31"/>
      <c r="I9" s="31"/>
      <c r="J9" s="31">
        <v>2.78</v>
      </c>
      <c r="K9" s="31">
        <v>-71.5</v>
      </c>
      <c r="L9" s="31">
        <v>-41.1</v>
      </c>
      <c r="M9" s="31">
        <v>-49</v>
      </c>
      <c r="N9" s="31">
        <v>-87</v>
      </c>
      <c r="O9" s="31">
        <v>0</v>
      </c>
      <c r="P9" s="31">
        <v>0</v>
      </c>
      <c r="Q9" s="31">
        <v>-0.19389530120580656</v>
      </c>
      <c r="R9" s="31">
        <v>-4.6023218714690657</v>
      </c>
      <c r="S9" s="31">
        <v>-6.4378626750134227E-2</v>
      </c>
      <c r="T9" s="31">
        <v>-13.051160156800158</v>
      </c>
      <c r="U9" s="31">
        <v>-16.256144299978693</v>
      </c>
      <c r="V9" s="31">
        <v>-0.23230958114229994</v>
      </c>
      <c r="W9" s="31">
        <v>-0.44696946694025375</v>
      </c>
      <c r="X9" s="31">
        <v>0.25461874852260769</v>
      </c>
      <c r="Y9" s="31">
        <v>0.21968458970304017</v>
      </c>
      <c r="Z9" s="31"/>
      <c r="AA9" s="31"/>
      <c r="AB9" s="31">
        <v>-7.9079417361233517</v>
      </c>
      <c r="AC9" s="31">
        <v>-9.1676295799165981</v>
      </c>
      <c r="AD9" s="31">
        <v>-9.874800117788249</v>
      </c>
      <c r="AE9" s="31">
        <v>-13.00452813581458</v>
      </c>
      <c r="AF9" s="31">
        <v>0</v>
      </c>
      <c r="AG9" s="31">
        <v>0</v>
      </c>
      <c r="AH9" s="31"/>
      <c r="AI9" s="31"/>
      <c r="AJ9" s="31"/>
      <c r="AK9" s="31"/>
      <c r="AL9" s="31"/>
      <c r="AM9" s="31"/>
      <c r="AN9" s="31">
        <v>-0.3456814200936516</v>
      </c>
      <c r="AO9" s="31">
        <v>-0.10307456414686976</v>
      </c>
      <c r="AP9" s="31">
        <v>-0.33939395041801557</v>
      </c>
      <c r="AQ9" s="31">
        <v>49</v>
      </c>
      <c r="AR9" s="31">
        <v>0</v>
      </c>
      <c r="AS9" s="31">
        <v>1</v>
      </c>
      <c r="AT9" s="31">
        <v>1</v>
      </c>
      <c r="AU9" s="31">
        <v>0</v>
      </c>
      <c r="AV9" s="31">
        <v>0</v>
      </c>
      <c r="AW9" s="31">
        <v>0</v>
      </c>
      <c r="AX9" s="31">
        <v>0</v>
      </c>
      <c r="AY9" s="31">
        <v>0</v>
      </c>
      <c r="AZ9" s="31"/>
      <c r="BA9" s="31"/>
      <c r="BB9" s="31"/>
      <c r="BC9" s="31"/>
      <c r="BD9" s="31"/>
      <c r="BE9" s="31"/>
      <c r="BF9" s="31">
        <v>55</v>
      </c>
      <c r="BG9" s="31">
        <v>0</v>
      </c>
      <c r="BH9" s="31">
        <v>0</v>
      </c>
      <c r="BI9" s="31">
        <v>0</v>
      </c>
      <c r="BJ9" s="31">
        <v>0</v>
      </c>
      <c r="BK9" s="31">
        <v>0</v>
      </c>
      <c r="BL9" s="31">
        <v>0</v>
      </c>
      <c r="BM9" s="31">
        <v>0</v>
      </c>
      <c r="BN9" s="31">
        <v>0</v>
      </c>
      <c r="BO9" s="31"/>
      <c r="BP9" s="31"/>
      <c r="BQ9" s="31"/>
      <c r="BR9" s="31"/>
      <c r="BS9" s="31">
        <v>833.56530057720386</v>
      </c>
      <c r="BT9" s="31">
        <v>66.030049029963095</v>
      </c>
      <c r="BU9" s="31">
        <v>8.4</v>
      </c>
      <c r="BV9" s="31">
        <v>0.80613417279755895</v>
      </c>
      <c r="BW9" s="31">
        <v>454</v>
      </c>
      <c r="BX9" s="31">
        <v>332.90415321771616</v>
      </c>
      <c r="BY9" s="31">
        <v>-1.3706221026271805</v>
      </c>
      <c r="BZ9" s="31">
        <v>-22.230463526688055</v>
      </c>
      <c r="CA9" s="31">
        <v>-22.293250524014795</v>
      </c>
      <c r="CB9" s="31">
        <v>-5.1416708840171452</v>
      </c>
      <c r="CC9" s="31">
        <v>-1.9331279442658058</v>
      </c>
      <c r="CD9" s="31">
        <v>-12.448870406788046</v>
      </c>
      <c r="CE9" s="31">
        <v>5.3294132974377035</v>
      </c>
      <c r="CF9" s="31">
        <v>-7.1653930905282621</v>
      </c>
      <c r="CG9" s="31">
        <v>-7.376632788234339</v>
      </c>
      <c r="CH9" s="31">
        <v>2.9828549716711095</v>
      </c>
      <c r="CI9" s="31">
        <v>5.2672519744305504</v>
      </c>
      <c r="CJ9" s="31">
        <v>-0.88957002565703647</v>
      </c>
      <c r="CK9" s="31">
        <v>-25.114132065949409</v>
      </c>
      <c r="CL9" s="31">
        <v>-40.673276373611046</v>
      </c>
      <c r="CM9" s="31">
        <v>-39.483790614925994</v>
      </c>
      <c r="CN9" s="31">
        <v>-20.602165415943901</v>
      </c>
      <c r="CO9" s="31">
        <v>-19.875447721120214</v>
      </c>
      <c r="CP9" s="31">
        <v>-33.369969542444558</v>
      </c>
      <c r="CQ9" s="31">
        <v>7.8146206640234572</v>
      </c>
      <c r="CR9" s="31">
        <v>6.7070800212646153</v>
      </c>
      <c r="CS9" s="31">
        <v>3.6011261354419299</v>
      </c>
      <c r="CT9" s="31">
        <v>5.248428313831984</v>
      </c>
      <c r="CU9" s="31">
        <v>5.3187261761087328</v>
      </c>
      <c r="CV9" s="31">
        <v>1.6671490384769871</v>
      </c>
      <c r="CW9" s="31">
        <v>1.5199689847238196</v>
      </c>
      <c r="CX9" s="31">
        <v>2.6233711555373689</v>
      </c>
      <c r="CY9" s="31">
        <v>6.1306190220727581</v>
      </c>
      <c r="CZ9" s="31">
        <v>2.4041554416558797</v>
      </c>
      <c r="DA9" s="31">
        <v>5.5704147990895603</v>
      </c>
      <c r="DB9" s="31">
        <v>-3.0138410248140834</v>
      </c>
      <c r="DC9" s="31">
        <v>0</v>
      </c>
      <c r="DD9" s="31">
        <v>0</v>
      </c>
      <c r="DE9" s="31">
        <v>0</v>
      </c>
      <c r="DF9" s="31">
        <v>-0.26000000000000023</v>
      </c>
      <c r="DG9" s="31">
        <v>0</v>
      </c>
      <c r="DH9" s="31">
        <v>0</v>
      </c>
      <c r="DI9" s="31">
        <v>0</v>
      </c>
      <c r="DJ9" s="31">
        <v>0</v>
      </c>
      <c r="DK9" s="31">
        <v>0</v>
      </c>
      <c r="DL9" s="31">
        <f t="shared" si="0"/>
        <v>0</v>
      </c>
      <c r="DM9" s="31">
        <v>-4.4068031618180887</v>
      </c>
      <c r="DN9" s="31">
        <v>-1.1098158347194627</v>
      </c>
      <c r="DO9" s="31">
        <v>-6.4344334506333967</v>
      </c>
      <c r="DP9" s="31">
        <v>23.754888427960001</v>
      </c>
      <c r="DQ9" s="31">
        <v>6.1143325123143066</v>
      </c>
      <c r="DR9" s="31">
        <v>-6.7161447624633514E-3</v>
      </c>
      <c r="DS9" s="31">
        <v>-3.5424358711408706E-2</v>
      </c>
      <c r="DT9" s="31">
        <v>70.29042267356391</v>
      </c>
      <c r="DU9" s="31">
        <v>1.0775968720645608</v>
      </c>
      <c r="DV9" s="31">
        <v>-2.4670137485864729</v>
      </c>
      <c r="DW9" s="31">
        <v>6.5872716336938</v>
      </c>
      <c r="DX9" s="31">
        <v>4.1786760648894932</v>
      </c>
      <c r="DY9" s="31">
        <v>-2.2931512804009415</v>
      </c>
      <c r="DZ9" s="31">
        <v>0.82955793186133719</v>
      </c>
      <c r="EA9" s="31">
        <v>3.1668960880324937</v>
      </c>
      <c r="EB9" s="31">
        <v>-19.958572204629146</v>
      </c>
      <c r="EC9" s="31">
        <v>-19.958572204629146</v>
      </c>
      <c r="ED9" s="31">
        <v>-12.57998314417623</v>
      </c>
      <c r="EE9" s="31">
        <v>-3.2748927543672752</v>
      </c>
      <c r="EF9" s="31">
        <v>-0.26000000000000023</v>
      </c>
      <c r="EG9" s="31">
        <v>-0.26599848699370865</v>
      </c>
      <c r="EH9" s="31">
        <v>-0.18005916170612027</v>
      </c>
      <c r="EI9" s="31">
        <v>-0.31763493539650173</v>
      </c>
      <c r="EJ9" s="31">
        <v>-0.17087871574907906</v>
      </c>
      <c r="EK9" s="31">
        <v>-0.32368045467198736</v>
      </c>
      <c r="EL9" s="31">
        <v>-0.32402074598500974</v>
      </c>
      <c r="EM9" s="31">
        <v>-6.1701704016069531E-2</v>
      </c>
      <c r="EN9" s="31">
        <v>6.6273397378831778</v>
      </c>
      <c r="EO9" s="31">
        <v>-4.3803738602402857</v>
      </c>
      <c r="EP9" s="31">
        <v>-9.9242384276450952</v>
      </c>
      <c r="EQ9" s="31">
        <v>1.166853548425286</v>
      </c>
      <c r="ER9" s="31">
        <v>-0.14435967793436852</v>
      </c>
      <c r="ES9" s="31">
        <v>-6.0414876046715138</v>
      </c>
      <c r="ET9" s="31">
        <v>-18.766180237169436</v>
      </c>
      <c r="EU9" s="31">
        <v>-6.709140864955156</v>
      </c>
      <c r="EV9" s="31">
        <v>8</v>
      </c>
      <c r="EW9" s="31">
        <v>-11.634411822536531</v>
      </c>
      <c r="EX9" s="31">
        <v>-14.696115279566385</v>
      </c>
      <c r="EZ9" s="31"/>
    </row>
    <row r="10" spans="1:156" x14ac:dyDescent="0.2">
      <c r="A10" s="31" t="s">
        <v>90</v>
      </c>
      <c r="B10" s="31">
        <v>1995</v>
      </c>
      <c r="C10" s="31">
        <v>9</v>
      </c>
      <c r="D10" s="31">
        <v>3.1</v>
      </c>
      <c r="E10" s="31"/>
      <c r="F10" s="31"/>
      <c r="G10" s="31"/>
      <c r="H10" s="31"/>
      <c r="I10" s="31"/>
      <c r="J10" s="31">
        <v>3.1</v>
      </c>
      <c r="K10" s="31">
        <v>-70</v>
      </c>
      <c r="L10" s="31">
        <v>-42.5</v>
      </c>
      <c r="M10" s="31">
        <v>-45</v>
      </c>
      <c r="N10" s="31">
        <v>-85</v>
      </c>
      <c r="O10" s="31">
        <v>0</v>
      </c>
      <c r="P10" s="31">
        <v>0</v>
      </c>
      <c r="Q10" s="31">
        <v>0.34167719311653927</v>
      </c>
      <c r="R10" s="31">
        <v>0.44797415941393604</v>
      </c>
      <c r="S10" s="31">
        <v>-1.494414500411738</v>
      </c>
      <c r="T10" s="31">
        <v>-6.1775582821376496</v>
      </c>
      <c r="U10" s="31">
        <v>-11.742142331206214</v>
      </c>
      <c r="V10" s="31">
        <v>-2.3632141120916383E-2</v>
      </c>
      <c r="W10" s="31">
        <v>-5.7376369635389057E-2</v>
      </c>
      <c r="X10" s="31">
        <v>0.4721110660858403</v>
      </c>
      <c r="Y10" s="31">
        <v>0.42319363907924856</v>
      </c>
      <c r="Z10" s="31"/>
      <c r="AA10" s="31"/>
      <c r="AB10" s="31">
        <v>-3.6002450982489775</v>
      </c>
      <c r="AC10" s="31">
        <v>-10.32182091225323</v>
      </c>
      <c r="AD10" s="31">
        <v>-2.2868632894979117</v>
      </c>
      <c r="AE10" s="31">
        <v>-8.1902814077210273</v>
      </c>
      <c r="AF10" s="31">
        <v>0</v>
      </c>
      <c r="AG10" s="31">
        <v>0</v>
      </c>
      <c r="AH10" s="31"/>
      <c r="AI10" s="31"/>
      <c r="AJ10" s="31"/>
      <c r="AK10" s="31"/>
      <c r="AL10" s="31"/>
      <c r="AM10" s="31"/>
      <c r="AN10" s="31">
        <v>-0.20705541905440306</v>
      </c>
      <c r="AO10" s="31">
        <v>-0.35717842243155135</v>
      </c>
      <c r="AP10" s="31">
        <v>-0.22316587079664849</v>
      </c>
      <c r="AQ10" s="31">
        <v>51</v>
      </c>
      <c r="AR10" s="31">
        <v>0</v>
      </c>
      <c r="AS10" s="31">
        <v>0</v>
      </c>
      <c r="AT10" s="31">
        <v>0</v>
      </c>
      <c r="AU10" s="31">
        <v>0</v>
      </c>
      <c r="AV10" s="31">
        <v>0</v>
      </c>
      <c r="AW10" s="31">
        <v>0</v>
      </c>
      <c r="AX10" s="31">
        <v>0</v>
      </c>
      <c r="AY10" s="31">
        <v>0</v>
      </c>
      <c r="AZ10" s="31"/>
      <c r="BA10" s="31"/>
      <c r="BB10" s="31"/>
      <c r="BC10" s="31"/>
      <c r="BD10" s="31"/>
      <c r="BE10" s="31"/>
      <c r="BF10" s="31">
        <v>55</v>
      </c>
      <c r="BG10" s="31">
        <v>0</v>
      </c>
      <c r="BH10" s="31">
        <v>0</v>
      </c>
      <c r="BI10" s="31">
        <v>0</v>
      </c>
      <c r="BJ10" s="31">
        <v>0</v>
      </c>
      <c r="BK10" s="31">
        <v>0</v>
      </c>
      <c r="BL10" s="31">
        <v>0</v>
      </c>
      <c r="BM10" s="31">
        <v>0</v>
      </c>
      <c r="BN10" s="31">
        <v>0</v>
      </c>
      <c r="BO10" s="31"/>
      <c r="BP10" s="31"/>
      <c r="BQ10" s="31"/>
      <c r="BR10" s="31"/>
      <c r="BS10" s="31">
        <v>862.32397586579395</v>
      </c>
      <c r="BT10" s="31">
        <v>83.715673547012727</v>
      </c>
      <c r="BU10" s="31">
        <v>8.9</v>
      </c>
      <c r="BV10" s="31">
        <v>0.73550113333407585</v>
      </c>
      <c r="BW10" s="31">
        <v>446</v>
      </c>
      <c r="BX10" s="31">
        <v>337.6139093991207</v>
      </c>
      <c r="BY10" s="31">
        <v>-1.2208089656428882</v>
      </c>
      <c r="BZ10" s="31">
        <v>-18.10740676187767</v>
      </c>
      <c r="CA10" s="31">
        <v>-16.266262743705667</v>
      </c>
      <c r="CB10" s="31">
        <v>-5.8925686698272983</v>
      </c>
      <c r="CC10" s="31">
        <v>-1.9724372965100656E-2</v>
      </c>
      <c r="CD10" s="31">
        <v>-11.838292173853489</v>
      </c>
      <c r="CE10" s="31">
        <v>3.1419503592233013</v>
      </c>
      <c r="CF10" s="31">
        <v>-6.8642714504249085</v>
      </c>
      <c r="CG10" s="31">
        <v>-5.6893478599924308</v>
      </c>
      <c r="CH10" s="31">
        <v>0.29756134543136881</v>
      </c>
      <c r="CI10" s="31">
        <v>4.1150324068670514</v>
      </c>
      <c r="CJ10" s="31">
        <v>-2.8585921460156953</v>
      </c>
      <c r="CK10" s="31">
        <v>-22.040704547897878</v>
      </c>
      <c r="CL10" s="31">
        <v>-34.225183856467055</v>
      </c>
      <c r="CM10" s="31">
        <v>-32.366999794061478</v>
      </c>
      <c r="CN10" s="31">
        <v>-19.472719384038463</v>
      </c>
      <c r="CO10" s="31">
        <v>-15.427846191461644</v>
      </c>
      <c r="CP10" s="31">
        <v>-29.813828400074236</v>
      </c>
      <c r="CQ10" s="31">
        <v>-3.8692082908894432</v>
      </c>
      <c r="CR10" s="31">
        <v>-2.9585891364855139</v>
      </c>
      <c r="CS10" s="31">
        <v>-5.7931988912482373</v>
      </c>
      <c r="CT10" s="31">
        <v>-3.6806531202896124</v>
      </c>
      <c r="CU10" s="31">
        <v>0.56394337533874295</v>
      </c>
      <c r="CV10" s="31">
        <v>-0.50834603557127045</v>
      </c>
      <c r="CW10" s="31">
        <v>-0.29477787542183437</v>
      </c>
      <c r="CX10" s="31">
        <v>-0.72150246170126175</v>
      </c>
      <c r="CY10" s="31">
        <v>-6.5255144836942396</v>
      </c>
      <c r="CZ10" s="31">
        <v>-7.174286319523639</v>
      </c>
      <c r="DA10" s="31">
        <v>-5.9766461498362711</v>
      </c>
      <c r="DB10" s="31">
        <v>-12.364703930535896</v>
      </c>
      <c r="DC10" s="31">
        <v>0</v>
      </c>
      <c r="DD10" s="31">
        <v>0</v>
      </c>
      <c r="DE10" s="31">
        <v>0</v>
      </c>
      <c r="DF10" s="31">
        <v>0.32000000000000028</v>
      </c>
      <c r="DG10" s="31">
        <v>0</v>
      </c>
      <c r="DH10" s="31">
        <v>0</v>
      </c>
      <c r="DI10" s="31">
        <v>0</v>
      </c>
      <c r="DJ10" s="31">
        <v>0</v>
      </c>
      <c r="DK10" s="31">
        <v>0</v>
      </c>
      <c r="DL10" s="31">
        <f t="shared" si="0"/>
        <v>0</v>
      </c>
      <c r="DM10" s="31">
        <v>0.87729306320652223</v>
      </c>
      <c r="DN10" s="31">
        <v>-2.6024837258875246</v>
      </c>
      <c r="DO10" s="31">
        <v>2.6680459878385827</v>
      </c>
      <c r="DP10" s="31">
        <v>23.567755938044467</v>
      </c>
      <c r="DQ10" s="31">
        <v>17.475291088960336</v>
      </c>
      <c r="DR10" s="31">
        <v>0.40838733652633502</v>
      </c>
      <c r="DS10" s="31">
        <v>-1.9525759255815144E-2</v>
      </c>
      <c r="DT10" s="31">
        <v>15.11957756542408</v>
      </c>
      <c r="DU10" s="31">
        <v>1.8875914113560697</v>
      </c>
      <c r="DV10" s="31">
        <v>0.42474056102996932</v>
      </c>
      <c r="DW10" s="31">
        <v>-2.4670137485864729</v>
      </c>
      <c r="DX10" s="31">
        <v>5.5205997633096526</v>
      </c>
      <c r="DY10" s="31">
        <v>-1.9300230408870007</v>
      </c>
      <c r="DZ10" s="31">
        <v>0.6337076686957609</v>
      </c>
      <c r="EA10" s="31">
        <v>0.82955793186133719</v>
      </c>
      <c r="EB10" s="31">
        <v>-15.480506148492648</v>
      </c>
      <c r="EC10" s="31">
        <v>-15.480506148492648</v>
      </c>
      <c r="ED10" s="31">
        <v>-4.9543874220191482</v>
      </c>
      <c r="EE10" s="31">
        <v>-12.57998314417623</v>
      </c>
      <c r="EF10" s="31">
        <v>0.32000000000000028</v>
      </c>
      <c r="EG10" s="31">
        <v>-4.0670146796871975E-2</v>
      </c>
      <c r="EH10" s="31">
        <v>7.6412784718259033E-2</v>
      </c>
      <c r="EI10" s="31">
        <v>-0.18005916170612027</v>
      </c>
      <c r="EJ10" s="31">
        <v>6.1780851796009568E-2</v>
      </c>
      <c r="EK10" s="31">
        <v>0.20483962301830111</v>
      </c>
      <c r="EL10" s="31">
        <v>-0.17087871574907906</v>
      </c>
      <c r="EM10" s="31">
        <v>-0.32368045467198736</v>
      </c>
      <c r="EN10" s="31">
        <v>-4.6023218714690657</v>
      </c>
      <c r="EO10" s="31">
        <v>-13.051160156800158</v>
      </c>
      <c r="EP10" s="31">
        <v>-16.256144299978693</v>
      </c>
      <c r="EQ10" s="31">
        <v>-7.9079417361233517</v>
      </c>
      <c r="ER10" s="31">
        <v>-9.874800117788249</v>
      </c>
      <c r="ES10" s="31">
        <v>-13.00452813581458</v>
      </c>
      <c r="ET10" s="31">
        <v>-9.9242384276450952</v>
      </c>
      <c r="EU10" s="31">
        <v>-0.14435967793436852</v>
      </c>
      <c r="EV10" s="31">
        <v>9</v>
      </c>
      <c r="EW10" s="31">
        <v>-4.3803738602402857</v>
      </c>
      <c r="EX10" s="31">
        <v>-6.0414876046715138</v>
      </c>
      <c r="EZ10" s="31"/>
    </row>
    <row r="11" spans="1:156" x14ac:dyDescent="0.2">
      <c r="A11" s="31" t="s">
        <v>91</v>
      </c>
      <c r="B11" s="31">
        <v>1995</v>
      </c>
      <c r="C11" s="31">
        <v>11</v>
      </c>
      <c r="D11" s="31">
        <v>2.9</v>
      </c>
      <c r="E11" s="31"/>
      <c r="F11" s="31"/>
      <c r="G11" s="31"/>
      <c r="H11" s="31"/>
      <c r="I11" s="31"/>
      <c r="J11" s="31">
        <v>2.9</v>
      </c>
      <c r="K11" s="31">
        <v>-71</v>
      </c>
      <c r="L11" s="31">
        <v>-42.5</v>
      </c>
      <c r="M11" s="31">
        <v>-38</v>
      </c>
      <c r="N11" s="31">
        <v>-81</v>
      </c>
      <c r="O11" s="31">
        <v>0</v>
      </c>
      <c r="P11" s="31">
        <v>0</v>
      </c>
      <c r="Q11" s="31">
        <v>-0.13387693667151493</v>
      </c>
      <c r="R11" s="31">
        <v>-1.7505337506930827</v>
      </c>
      <c r="S11" s="31">
        <v>-0.12587001164850994</v>
      </c>
      <c r="T11" s="31">
        <v>-0.29476360062253038</v>
      </c>
      <c r="U11" s="31">
        <v>-7.8421292300543755</v>
      </c>
      <c r="V11" s="31">
        <v>-0.14941710113517193</v>
      </c>
      <c r="W11" s="31">
        <v>-0.25737636963538923</v>
      </c>
      <c r="X11" s="31">
        <v>9.2722621821497153E-2</v>
      </c>
      <c r="Y11" s="31">
        <v>-9.7882621683353932E-3</v>
      </c>
      <c r="Z11" s="31"/>
      <c r="AA11" s="31"/>
      <c r="AB11" s="31">
        <v>-5.1304273506351317</v>
      </c>
      <c r="AC11" s="31">
        <v>-9.2929729554329779</v>
      </c>
      <c r="AD11" s="31">
        <v>2.9698368669082087</v>
      </c>
      <c r="AE11" s="31">
        <v>-4.51657698931142</v>
      </c>
      <c r="AF11" s="31">
        <v>0</v>
      </c>
      <c r="AG11" s="31">
        <v>0</v>
      </c>
      <c r="AH11" s="31"/>
      <c r="AI11" s="31"/>
      <c r="AJ11" s="31"/>
      <c r="AK11" s="31"/>
      <c r="AL11" s="31"/>
      <c r="AM11" s="31"/>
      <c r="AN11" s="31">
        <v>2.4841290173775371E-2</v>
      </c>
      <c r="AO11" s="31">
        <v>0.15201703300934113</v>
      </c>
      <c r="AP11" s="31">
        <v>3.9276857534959811E-2</v>
      </c>
      <c r="AQ11" s="31">
        <v>53</v>
      </c>
      <c r="AR11" s="31">
        <v>0</v>
      </c>
      <c r="AS11" s="31">
        <v>1</v>
      </c>
      <c r="AT11" s="31">
        <v>0</v>
      </c>
      <c r="AU11" s="31">
        <v>0</v>
      </c>
      <c r="AV11" s="31">
        <v>0</v>
      </c>
      <c r="AW11" s="31">
        <v>0</v>
      </c>
      <c r="AX11" s="31">
        <v>0</v>
      </c>
      <c r="AY11" s="31">
        <v>0</v>
      </c>
      <c r="AZ11" s="31"/>
      <c r="BA11" s="31"/>
      <c r="BB11" s="31"/>
      <c r="BC11" s="31"/>
      <c r="BD11" s="31"/>
      <c r="BE11" s="31"/>
      <c r="BF11" s="31">
        <v>55</v>
      </c>
      <c r="BG11" s="31">
        <v>0</v>
      </c>
      <c r="BH11" s="31">
        <v>0</v>
      </c>
      <c r="BI11" s="31">
        <v>0</v>
      </c>
      <c r="BJ11" s="31">
        <v>0</v>
      </c>
      <c r="BK11" s="31">
        <v>0</v>
      </c>
      <c r="BL11" s="31">
        <v>0</v>
      </c>
      <c r="BM11" s="31">
        <v>0</v>
      </c>
      <c r="BN11" s="31">
        <v>0</v>
      </c>
      <c r="BO11" s="31"/>
      <c r="BP11" s="31"/>
      <c r="BQ11" s="31"/>
      <c r="BR11" s="31"/>
      <c r="BS11" s="31">
        <v>859.09691530987959</v>
      </c>
      <c r="BT11" s="31">
        <v>104.6707890784463</v>
      </c>
      <c r="BU11" s="31">
        <v>9.1</v>
      </c>
      <c r="BV11" s="31">
        <v>0.74227361769652767</v>
      </c>
      <c r="BW11" s="31">
        <v>352</v>
      </c>
      <c r="BX11" s="31">
        <v>320.52730980722902</v>
      </c>
      <c r="BY11" s="31">
        <v>-2.0693021689970692</v>
      </c>
      <c r="BZ11" s="31">
        <v>-15.999432966600025</v>
      </c>
      <c r="CA11" s="31">
        <v>-15.455467631582017</v>
      </c>
      <c r="CB11" s="31">
        <v>-6.6767465818686276</v>
      </c>
      <c r="CC11" s="31">
        <v>3.8377675898180854</v>
      </c>
      <c r="CD11" s="31">
        <v>-9.6115447549185618</v>
      </c>
      <c r="CE11" s="31">
        <v>3.230312933704063</v>
      </c>
      <c r="CF11" s="31">
        <v>-4.8486682995708179</v>
      </c>
      <c r="CG11" s="31">
        <v>-4.454433888695668</v>
      </c>
      <c r="CH11" s="31">
        <v>0.42079872911167371</v>
      </c>
      <c r="CI11" s="31">
        <v>7.0264524879959893</v>
      </c>
      <c r="CJ11" s="31">
        <v>-0.79422771715517371</v>
      </c>
      <c r="CK11" s="31">
        <v>-14.936732251584292</v>
      </c>
      <c r="CL11" s="31">
        <v>-24.324519450811767</v>
      </c>
      <c r="CM11" s="31">
        <v>-24.120283465715673</v>
      </c>
      <c r="CN11" s="31">
        <v>-12.197483007292348</v>
      </c>
      <c r="CO11" s="31">
        <v>-3.1685282179734457</v>
      </c>
      <c r="CP11" s="31">
        <v>-21.20354576897401</v>
      </c>
      <c r="CQ11" s="31">
        <v>4.9318148831314683E-2</v>
      </c>
      <c r="CR11" s="31">
        <v>4.4858791140379468</v>
      </c>
      <c r="CS11" s="31">
        <v>0.52135581127772601</v>
      </c>
      <c r="CT11" s="31">
        <v>6.7441804435977193E-2</v>
      </c>
      <c r="CU11" s="31">
        <v>-1.5414633786955805</v>
      </c>
      <c r="CV11" s="31">
        <v>-0.52501575656639654</v>
      </c>
      <c r="CW11" s="31">
        <v>0.70490889756453901</v>
      </c>
      <c r="CX11" s="31">
        <v>-1.0782536542621193</v>
      </c>
      <c r="CY11" s="31">
        <v>2.1366788123004907</v>
      </c>
      <c r="CZ11" s="31">
        <v>3.3649988009973404</v>
      </c>
      <c r="DA11" s="31">
        <v>4.8336403222778959</v>
      </c>
      <c r="DB11" s="31">
        <v>-4.7027193541600836</v>
      </c>
      <c r="DC11" s="31">
        <v>0</v>
      </c>
      <c r="DD11" s="31">
        <v>0</v>
      </c>
      <c r="DE11" s="31">
        <v>0</v>
      </c>
      <c r="DF11" s="31">
        <v>-0.20000000000000018</v>
      </c>
      <c r="DG11" s="31">
        <v>0</v>
      </c>
      <c r="DH11" s="31">
        <v>0</v>
      </c>
      <c r="DI11" s="31">
        <v>0</v>
      </c>
      <c r="DJ11" s="31">
        <v>0</v>
      </c>
      <c r="DK11" s="31">
        <v>0</v>
      </c>
      <c r="DL11" s="31">
        <f t="shared" si="0"/>
        <v>0</v>
      </c>
      <c r="DM11" s="31">
        <v>-1.4353374548778659</v>
      </c>
      <c r="DN11" s="31">
        <v>-1.3799575243170619</v>
      </c>
      <c r="DO11" s="31">
        <v>6.4286540959194465</v>
      </c>
      <c r="DP11" s="31">
        <v>-9.3382979547384188</v>
      </c>
      <c r="DQ11" s="31">
        <v>15.767439438583832</v>
      </c>
      <c r="DR11" s="31">
        <v>8.255842942745463E-2</v>
      </c>
      <c r="DS11" s="31">
        <v>4.3517328938603314E-2</v>
      </c>
      <c r="DT11" s="31">
        <v>-77.970950467124752</v>
      </c>
      <c r="DU11" s="31">
        <v>3.4964842327464538</v>
      </c>
      <c r="DV11" s="31">
        <v>2.0044391617475346</v>
      </c>
      <c r="DW11" s="31">
        <v>0.42474056102996932</v>
      </c>
      <c r="DX11" s="31">
        <v>-16.274754319554734</v>
      </c>
      <c r="DY11" s="31">
        <v>-1.0510894103135158</v>
      </c>
      <c r="DZ11" s="31">
        <v>1.1271877472920675</v>
      </c>
      <c r="EA11" s="31">
        <v>0.6337076686957609</v>
      </c>
      <c r="EB11" s="31">
        <v>-3.159105569104014</v>
      </c>
      <c r="EC11" s="31">
        <v>-3.159105569104014</v>
      </c>
      <c r="ED11" s="31">
        <v>6.8831311575071901</v>
      </c>
      <c r="EE11" s="31">
        <v>-4.9543874220191482</v>
      </c>
      <c r="EF11" s="31">
        <v>-0.20000000000000018</v>
      </c>
      <c r="EG11" s="31">
        <v>-0.17200250891731317</v>
      </c>
      <c r="EH11" s="31">
        <v>-0.12240723144226158</v>
      </c>
      <c r="EI11" s="31">
        <v>7.6412784718259033E-2</v>
      </c>
      <c r="EJ11" s="31">
        <v>-0.1184797227584026</v>
      </c>
      <c r="EK11" s="31">
        <v>-0.15530043395439991</v>
      </c>
      <c r="EL11" s="31">
        <v>6.1780851796009568E-2</v>
      </c>
      <c r="EM11" s="31">
        <v>0.20483962301830111</v>
      </c>
      <c r="EN11" s="31">
        <v>0.44797415941393604</v>
      </c>
      <c r="EO11" s="31">
        <v>-6.1775582821376496</v>
      </c>
      <c r="EP11" s="31">
        <v>-11.742142331206214</v>
      </c>
      <c r="EQ11" s="31">
        <v>-3.6002450982489775</v>
      </c>
      <c r="ER11" s="31">
        <v>-2.2868632894979117</v>
      </c>
      <c r="ES11" s="31">
        <v>-8.1902814077210273</v>
      </c>
      <c r="ET11" s="31">
        <v>-16.256144299978693</v>
      </c>
      <c r="EU11" s="31">
        <v>-9.874800117788249</v>
      </c>
      <c r="EV11" s="31">
        <v>10</v>
      </c>
      <c r="EW11" s="31">
        <v>-13.051160156800158</v>
      </c>
      <c r="EX11" s="31">
        <v>-13.00452813581458</v>
      </c>
      <c r="EZ11" s="31"/>
    </row>
    <row r="12" spans="1:156" x14ac:dyDescent="0.2">
      <c r="A12" s="31" t="s">
        <v>92</v>
      </c>
      <c r="B12" s="31">
        <v>1996</v>
      </c>
      <c r="C12" s="31">
        <v>1</v>
      </c>
      <c r="D12" s="31">
        <v>3.06</v>
      </c>
      <c r="E12" s="31"/>
      <c r="F12" s="31"/>
      <c r="G12" s="31"/>
      <c r="H12" s="31"/>
      <c r="I12" s="31"/>
      <c r="J12" s="31">
        <v>3.06</v>
      </c>
      <c r="K12" s="31">
        <v>-69.5</v>
      </c>
      <c r="L12" s="31">
        <v>-47.6</v>
      </c>
      <c r="M12" s="31">
        <v>-25</v>
      </c>
      <c r="N12" s="31">
        <v>-90</v>
      </c>
      <c r="O12" s="31">
        <v>0</v>
      </c>
      <c r="P12" s="31">
        <v>0</v>
      </c>
      <c r="Q12" s="31">
        <v>0.18751792350514773</v>
      </c>
      <c r="R12" s="31">
        <v>0.68595517488425328</v>
      </c>
      <c r="S12" s="31">
        <v>-5.204849735576575</v>
      </c>
      <c r="T12" s="31">
        <v>9.2639835341600385</v>
      </c>
      <c r="U12" s="31">
        <v>-18.552296642365675</v>
      </c>
      <c r="V12" s="31">
        <v>-0.10073966111378851</v>
      </c>
      <c r="W12" s="31">
        <v>0.15614134197518803</v>
      </c>
      <c r="X12" s="31">
        <v>-8.0427346097997621E-2</v>
      </c>
      <c r="Y12" s="31">
        <v>0.67442101563872825</v>
      </c>
      <c r="Z12" s="31"/>
      <c r="AA12" s="31"/>
      <c r="AB12" s="31">
        <v>-2.6837345744551095</v>
      </c>
      <c r="AC12" s="31">
        <v>-13.856851890382394</v>
      </c>
      <c r="AD12" s="31">
        <v>11.542735484711455</v>
      </c>
      <c r="AE12" s="31">
        <v>-15.607951848014036</v>
      </c>
      <c r="AF12" s="31">
        <v>0</v>
      </c>
      <c r="AG12" s="31">
        <v>0</v>
      </c>
      <c r="AH12" s="31"/>
      <c r="AI12" s="31"/>
      <c r="AJ12" s="31"/>
      <c r="AK12" s="31"/>
      <c r="AL12" s="31"/>
      <c r="AM12" s="31"/>
      <c r="AN12" s="31">
        <v>-0.14027964073842522</v>
      </c>
      <c r="AO12" s="31">
        <v>-0.1724759595091758</v>
      </c>
      <c r="AP12" s="31">
        <v>-0.14595355834755877</v>
      </c>
      <c r="AQ12" s="31">
        <v>55</v>
      </c>
      <c r="AR12" s="31">
        <v>0</v>
      </c>
      <c r="AS12" s="31">
        <v>0</v>
      </c>
      <c r="AT12" s="31">
        <v>0</v>
      </c>
      <c r="AU12" s="31">
        <v>0</v>
      </c>
      <c r="AV12" s="31">
        <v>0</v>
      </c>
      <c r="AW12" s="31">
        <v>0</v>
      </c>
      <c r="AX12" s="31">
        <v>0</v>
      </c>
      <c r="AY12" s="31">
        <v>0</v>
      </c>
      <c r="AZ12" s="31"/>
      <c r="BA12" s="31"/>
      <c r="BB12" s="31"/>
      <c r="BC12" s="31"/>
      <c r="BD12" s="31"/>
      <c r="BE12" s="31"/>
      <c r="BF12" s="31">
        <v>58</v>
      </c>
      <c r="BG12" s="31">
        <v>0</v>
      </c>
      <c r="BH12" s="31">
        <v>0</v>
      </c>
      <c r="BI12" s="31">
        <v>0</v>
      </c>
      <c r="BJ12" s="31">
        <v>0</v>
      </c>
      <c r="BK12" s="31">
        <v>0</v>
      </c>
      <c r="BL12" s="31">
        <v>0</v>
      </c>
      <c r="BM12" s="31">
        <v>0</v>
      </c>
      <c r="BN12" s="31">
        <v>0</v>
      </c>
      <c r="BO12" s="31"/>
      <c r="BP12" s="31"/>
      <c r="BQ12" s="31"/>
      <c r="BR12" s="31"/>
      <c r="BS12" s="31">
        <v>850.45775913544674</v>
      </c>
      <c r="BT12" s="31">
        <v>132.30350616711755</v>
      </c>
      <c r="BU12" s="31">
        <v>9.1</v>
      </c>
      <c r="BV12" s="31">
        <v>0.70757017609793571</v>
      </c>
      <c r="BW12" s="31">
        <v>294</v>
      </c>
      <c r="BX12" s="31">
        <v>320.39718155619602</v>
      </c>
      <c r="BY12" s="31">
        <v>-0.16370368237663513</v>
      </c>
      <c r="BZ12" s="31">
        <v>-10.401065650271725</v>
      </c>
      <c r="CA12" s="31">
        <v>-13.955467631582017</v>
      </c>
      <c r="CB12" s="31">
        <v>-6.2826582125672701</v>
      </c>
      <c r="CC12" s="31">
        <v>8.3349434817481409</v>
      </c>
      <c r="CD12" s="31">
        <v>-8.0869704681569914</v>
      </c>
      <c r="CE12" s="31">
        <v>-1.633131827344755</v>
      </c>
      <c r="CF12" s="31">
        <v>-7.290768773937657</v>
      </c>
      <c r="CG12" s="31">
        <v>-9.5544338886956695</v>
      </c>
      <c r="CH12" s="31">
        <v>-5.3106920382977236</v>
      </c>
      <c r="CI12" s="31">
        <v>3.7228606231606491</v>
      </c>
      <c r="CJ12" s="31">
        <v>-5.8785059153316013</v>
      </c>
      <c r="CK12" s="31">
        <v>-1.6583882632692024</v>
      </c>
      <c r="CL12" s="31">
        <v>-7.4995231738684183</v>
      </c>
      <c r="CM12" s="31">
        <v>-11.120283465715673</v>
      </c>
      <c r="CN12" s="31">
        <v>-0.60784425953434251</v>
      </c>
      <c r="CO12" s="31">
        <v>13.076582872051183</v>
      </c>
      <c r="CP12" s="31">
        <v>-8.1912821666506233</v>
      </c>
      <c r="CQ12" s="31">
        <v>-0.78172417751595447</v>
      </c>
      <c r="CR12" s="31">
        <v>1.2513002440790761</v>
      </c>
      <c r="CS12" s="31">
        <v>3.583594572497216</v>
      </c>
      <c r="CT12" s="31">
        <v>1.9872122636526766</v>
      </c>
      <c r="CU12" s="31">
        <v>4.7908442336313674E-2</v>
      </c>
      <c r="CV12" s="31">
        <v>1.3031561370340241</v>
      </c>
      <c r="CW12" s="31">
        <v>0.99856494395282469</v>
      </c>
      <c r="CX12" s="31">
        <v>2.6868515077881709</v>
      </c>
      <c r="CY12" s="31">
        <v>6.8668698385099711</v>
      </c>
      <c r="CZ12" s="31">
        <v>8.9155257811928461</v>
      </c>
      <c r="DA12" s="31">
        <v>7.9445740128731934</v>
      </c>
      <c r="DB12" s="31">
        <v>7.0403627515698792</v>
      </c>
      <c r="DC12" s="31">
        <v>0</v>
      </c>
      <c r="DD12" s="31">
        <v>0</v>
      </c>
      <c r="DE12" s="31">
        <v>0</v>
      </c>
      <c r="DF12" s="31">
        <v>0.16000000000000014</v>
      </c>
      <c r="DG12" s="31">
        <v>0</v>
      </c>
      <c r="DH12" s="31">
        <v>0</v>
      </c>
      <c r="DI12" s="31">
        <v>0</v>
      </c>
      <c r="DJ12" s="31">
        <v>0</v>
      </c>
      <c r="DK12" s="31">
        <v>0</v>
      </c>
      <c r="DL12" s="31">
        <f t="shared" si="0"/>
        <v>0</v>
      </c>
      <c r="DM12" s="31">
        <v>1.0322171246665193</v>
      </c>
      <c r="DN12" s="31">
        <v>-6.3069129310014276</v>
      </c>
      <c r="DO12" s="31">
        <v>13.175915184792553</v>
      </c>
      <c r="DP12" s="31">
        <v>-13.079244827229186</v>
      </c>
      <c r="DQ12" s="31">
        <v>19.620231610415765</v>
      </c>
      <c r="DR12" s="31">
        <v>-0.1007696594214839</v>
      </c>
      <c r="DS12" s="31">
        <v>1.7624910568703672E-2</v>
      </c>
      <c r="DT12" s="31">
        <v>-58.978816932087817</v>
      </c>
      <c r="DU12" s="31">
        <v>6.8150634499970693</v>
      </c>
      <c r="DV12" s="31">
        <v>4.5959106206106748</v>
      </c>
      <c r="DW12" s="31">
        <v>2.0044391617475346</v>
      </c>
      <c r="DX12" s="31">
        <v>0.21200281718288497</v>
      </c>
      <c r="DY12" s="31">
        <v>-6.0492282589214312</v>
      </c>
      <c r="DZ12" s="31">
        <v>-4.4212985692728761</v>
      </c>
      <c r="EA12" s="31">
        <v>1.1271877472920675</v>
      </c>
      <c r="EB12" s="31">
        <v>13.118545937539452</v>
      </c>
      <c r="EC12" s="31">
        <v>13.118545937539452</v>
      </c>
      <c r="ED12" s="31">
        <v>18.927311404722154</v>
      </c>
      <c r="EE12" s="31">
        <v>6.8831311575071901</v>
      </c>
      <c r="EF12" s="31">
        <v>0.16000000000000014</v>
      </c>
      <c r="EG12" s="31">
        <v>-8.4659705177729805E-2</v>
      </c>
      <c r="EH12" s="31">
        <v>2.1752623279491373E-3</v>
      </c>
      <c r="EI12" s="31">
        <v>-0.12240723144226158</v>
      </c>
      <c r="EJ12" s="31">
        <v>-3.7896859360689969E-2</v>
      </c>
      <c r="EK12" s="31">
        <v>0.33202992328973219</v>
      </c>
      <c r="EL12" s="31">
        <v>-0.1184797227584026</v>
      </c>
      <c r="EM12" s="31">
        <v>-0.15530043395439991</v>
      </c>
      <c r="EN12" s="31">
        <v>-1.7505337506930827</v>
      </c>
      <c r="EO12" s="31">
        <v>-0.29476360062253038</v>
      </c>
      <c r="EP12" s="31">
        <v>-7.8421292300543755</v>
      </c>
      <c r="EQ12" s="31">
        <v>-5.1304273506351317</v>
      </c>
      <c r="ER12" s="31">
        <v>2.9698368669082087</v>
      </c>
      <c r="ES12" s="31">
        <v>-4.51657698931142</v>
      </c>
      <c r="ET12" s="31">
        <v>-11.742142331206214</v>
      </c>
      <c r="EU12" s="31">
        <v>-2.2868632894979117</v>
      </c>
      <c r="EV12" s="31">
        <v>11</v>
      </c>
      <c r="EW12" s="31">
        <v>-6.1775582821376496</v>
      </c>
      <c r="EX12" s="31">
        <v>-8.1902814077210273</v>
      </c>
      <c r="EZ12" s="31"/>
    </row>
    <row r="13" spans="1:156" x14ac:dyDescent="0.2">
      <c r="A13" s="31" t="s">
        <v>93</v>
      </c>
      <c r="B13" s="31">
        <v>1996</v>
      </c>
      <c r="C13" s="31">
        <v>3</v>
      </c>
      <c r="D13" s="31">
        <v>3.21</v>
      </c>
      <c r="E13" s="31"/>
      <c r="F13" s="31"/>
      <c r="G13" s="31"/>
      <c r="H13" s="31"/>
      <c r="I13" s="31"/>
      <c r="J13" s="31">
        <v>3.21</v>
      </c>
      <c r="K13" s="31">
        <v>-69</v>
      </c>
      <c r="L13" s="31">
        <v>-49</v>
      </c>
      <c r="M13" s="31">
        <v>-28</v>
      </c>
      <c r="N13" s="31">
        <v>-86</v>
      </c>
      <c r="O13" s="31">
        <v>0</v>
      </c>
      <c r="P13" s="31">
        <v>0</v>
      </c>
      <c r="Q13" s="31">
        <v>0.19978730053293284</v>
      </c>
      <c r="R13" s="31">
        <v>-9.1831103252732305E-2</v>
      </c>
      <c r="S13" s="31">
        <v>-1.610931351297257</v>
      </c>
      <c r="T13" s="31">
        <v>-0.96311971801476381</v>
      </c>
      <c r="U13" s="31">
        <v>-9.5715438453070867</v>
      </c>
      <c r="V13" s="31">
        <v>1.2152818893339301E-2</v>
      </c>
      <c r="W13" s="31">
        <v>0.37573443928005235</v>
      </c>
      <c r="X13" s="31">
        <v>0.14645341572957804</v>
      </c>
      <c r="Y13" s="31">
        <v>0.59143911439114438</v>
      </c>
      <c r="Z13" s="31"/>
      <c r="AA13" s="31"/>
      <c r="AB13" s="31">
        <v>-2.9411400522160616</v>
      </c>
      <c r="AC13" s="31">
        <v>-12.440471686010126</v>
      </c>
      <c r="AD13" s="31">
        <v>-0.37506518964909979</v>
      </c>
      <c r="AE13" s="31">
        <v>-5.9262509647166848</v>
      </c>
      <c r="AF13" s="31">
        <v>0</v>
      </c>
      <c r="AG13" s="31">
        <v>0</v>
      </c>
      <c r="AH13" s="31"/>
      <c r="AI13" s="31"/>
      <c r="AJ13" s="31"/>
      <c r="AK13" s="31"/>
      <c r="AL13" s="31"/>
      <c r="AM13" s="31"/>
      <c r="AN13" s="31">
        <v>-6.6041528031268226E-2</v>
      </c>
      <c r="AO13" s="31">
        <v>0.30483867261772607</v>
      </c>
      <c r="AP13" s="31">
        <v>-1.5602257857879118E-2</v>
      </c>
      <c r="AQ13" s="31">
        <v>57</v>
      </c>
      <c r="AR13" s="31">
        <v>0</v>
      </c>
      <c r="AS13" s="31">
        <v>0</v>
      </c>
      <c r="AT13" s="31">
        <v>0</v>
      </c>
      <c r="AU13" s="31">
        <v>0</v>
      </c>
      <c r="AV13" s="31">
        <v>0</v>
      </c>
      <c r="AW13" s="31">
        <v>0</v>
      </c>
      <c r="AX13" s="31">
        <v>0</v>
      </c>
      <c r="AY13" s="31">
        <v>0</v>
      </c>
      <c r="AZ13" s="31"/>
      <c r="BA13" s="31"/>
      <c r="BB13" s="31"/>
      <c r="BC13" s="31"/>
      <c r="BD13" s="31"/>
      <c r="BE13" s="31"/>
      <c r="BF13" s="31">
        <v>58</v>
      </c>
      <c r="BG13" s="31">
        <v>0</v>
      </c>
      <c r="BH13" s="31">
        <v>0</v>
      </c>
      <c r="BI13" s="31">
        <v>0</v>
      </c>
      <c r="BJ13" s="31">
        <v>0</v>
      </c>
      <c r="BK13" s="31">
        <v>0</v>
      </c>
      <c r="BL13" s="31">
        <v>0</v>
      </c>
      <c r="BM13" s="31">
        <v>0</v>
      </c>
      <c r="BN13" s="31">
        <v>0</v>
      </c>
      <c r="BO13" s="31"/>
      <c r="BP13" s="31"/>
      <c r="BQ13" s="31"/>
      <c r="BR13" s="31"/>
      <c r="BS13" s="31">
        <v>915.61247705454548</v>
      </c>
      <c r="BT13" s="31">
        <v>162.78931670526512</v>
      </c>
      <c r="BU13" s="31">
        <v>9.1999999999999993</v>
      </c>
      <c r="BV13" s="31">
        <v>0.58021063154000918</v>
      </c>
      <c r="BW13" s="31">
        <v>289</v>
      </c>
      <c r="BX13" s="31">
        <v>337.995</v>
      </c>
      <c r="BY13" s="31">
        <v>-2.7226430568464934</v>
      </c>
      <c r="BZ13" s="31">
        <v>-5.3795396229761963</v>
      </c>
      <c r="CA13" s="31">
        <v>-12.550070075520196</v>
      </c>
      <c r="CB13" s="31">
        <v>-9.841287418173458</v>
      </c>
      <c r="CC13" s="31">
        <v>9.0933207138110816</v>
      </c>
      <c r="CD13" s="31">
        <v>-10.910259864449522</v>
      </c>
      <c r="CE13" s="31">
        <v>-4.8171822085339002</v>
      </c>
      <c r="CF13" s="31">
        <v>-5.7584396400391853</v>
      </c>
      <c r="CG13" s="31">
        <v>-10.336976903047294</v>
      </c>
      <c r="CH13" s="31">
        <v>-9.0282251942328955</v>
      </c>
      <c r="CI13" s="31">
        <v>2.4777233934334646</v>
      </c>
      <c r="CJ13" s="31">
        <v>-9.404634652975453</v>
      </c>
      <c r="CK13" s="31">
        <v>-6.7576006952445944</v>
      </c>
      <c r="CL13" s="31">
        <v>-6.2795938982264872</v>
      </c>
      <c r="CM13" s="31">
        <v>-13.496925301542772</v>
      </c>
      <c r="CN13" s="31">
        <v>-8.783785274991871</v>
      </c>
      <c r="CO13" s="31">
        <v>10.356333828087791</v>
      </c>
      <c r="CP13" s="31">
        <v>-12.849743303573387</v>
      </c>
      <c r="CQ13" s="31">
        <v>1.8220897561223328</v>
      </c>
      <c r="CR13" s="31">
        <v>1.6081714702278693</v>
      </c>
      <c r="CS13" s="31">
        <v>5.3729334110621014</v>
      </c>
      <c r="CT13" s="31">
        <v>1.7584988228271483</v>
      </c>
      <c r="CU13" s="31">
        <v>-4.7518481728444097</v>
      </c>
      <c r="CV13" s="31">
        <v>-2.4284989984582133</v>
      </c>
      <c r="CW13" s="31">
        <v>-4.9263137231145455</v>
      </c>
      <c r="CX13" s="31">
        <v>-2.3126136216745974</v>
      </c>
      <c r="CY13" s="31">
        <v>13.921865412897816</v>
      </c>
      <c r="CZ13" s="31">
        <v>17.90605683408025</v>
      </c>
      <c r="DA13" s="31">
        <v>14.128690693120046</v>
      </c>
      <c r="DB13" s="31">
        <v>18.944686073626343</v>
      </c>
      <c r="DC13" s="31">
        <v>0</v>
      </c>
      <c r="DD13" s="31">
        <v>0</v>
      </c>
      <c r="DE13" s="31">
        <v>0</v>
      </c>
      <c r="DF13" s="31">
        <v>0.14999999999999991</v>
      </c>
      <c r="DG13" s="31">
        <v>0</v>
      </c>
      <c r="DH13" s="31">
        <v>1</v>
      </c>
      <c r="DI13" s="31">
        <v>0</v>
      </c>
      <c r="DJ13" s="31">
        <v>0</v>
      </c>
      <c r="DK13" s="31">
        <v>0</v>
      </c>
      <c r="DL13" s="31">
        <f t="shared" si="0"/>
        <v>1</v>
      </c>
      <c r="DM13" s="31">
        <v>0.1665884320570406</v>
      </c>
      <c r="DN13" s="31">
        <v>-3.3537933887488176</v>
      </c>
      <c r="DO13" s="31">
        <v>-1.6568500873731402</v>
      </c>
      <c r="DP13" s="31">
        <v>61.801705844243749</v>
      </c>
      <c r="DQ13" s="31">
        <v>19.149040484714664</v>
      </c>
      <c r="DR13" s="31">
        <v>2.3379497031863459E-2</v>
      </c>
      <c r="DS13" s="31">
        <v>-8.5201789426488816E-2</v>
      </c>
      <c r="DT13" s="31">
        <v>-10.467934843840116</v>
      </c>
      <c r="DU13" s="31">
        <v>5.4017027666611028</v>
      </c>
      <c r="DV13" s="31">
        <v>1.4478854325816215</v>
      </c>
      <c r="DW13" s="31">
        <v>4.5959106206106748</v>
      </c>
      <c r="DX13" s="31">
        <v>18.046439843584274</v>
      </c>
      <c r="DY13" s="31">
        <v>-7.7970015977034421</v>
      </c>
      <c r="DZ13" s="31">
        <v>-4.1604056408566015</v>
      </c>
      <c r="EA13" s="31">
        <v>-4.4212985692728761</v>
      </c>
      <c r="EB13" s="31">
        <v>10.458257402605355</v>
      </c>
      <c r="EC13" s="31">
        <v>10.458257402605355</v>
      </c>
      <c r="ED13" s="31">
        <v>9.2530801002709548</v>
      </c>
      <c r="EE13" s="31">
        <v>18.927311404722154</v>
      </c>
      <c r="EF13" s="31">
        <v>0.14999999999999991</v>
      </c>
      <c r="EG13" s="31">
        <v>3.9336272898665037E-2</v>
      </c>
      <c r="EH13" s="31">
        <v>0.10337540861083015</v>
      </c>
      <c r="EI13" s="31">
        <v>2.1752623279491373E-3</v>
      </c>
      <c r="EJ13" s="31">
        <v>6.8532859871169763E-2</v>
      </c>
      <c r="EK13" s="31">
        <v>0.35566535856043208</v>
      </c>
      <c r="EL13" s="31">
        <v>-3.7896859360689969E-2</v>
      </c>
      <c r="EM13" s="31">
        <v>0.33202992328973219</v>
      </c>
      <c r="EN13" s="31">
        <v>0.68595517488425328</v>
      </c>
      <c r="EO13" s="31">
        <v>9.2639835341600385</v>
      </c>
      <c r="EP13" s="31">
        <v>-18.552296642365675</v>
      </c>
      <c r="EQ13" s="31">
        <v>-2.6837345744551095</v>
      </c>
      <c r="ER13" s="31">
        <v>11.542735484711455</v>
      </c>
      <c r="ES13" s="31">
        <v>-15.607951848014036</v>
      </c>
      <c r="ET13" s="31">
        <v>-7.8421292300543755</v>
      </c>
      <c r="EU13" s="31">
        <v>2.9698368669082087</v>
      </c>
      <c r="EV13" s="31">
        <v>12</v>
      </c>
      <c r="EW13" s="31">
        <v>-0.29476360062253038</v>
      </c>
      <c r="EX13" s="31">
        <v>-4.51657698931142</v>
      </c>
      <c r="EZ13" s="31"/>
    </row>
    <row r="14" spans="1:156" x14ac:dyDescent="0.2">
      <c r="A14" s="31" t="s">
        <v>94</v>
      </c>
      <c r="B14" s="31">
        <v>1996</v>
      </c>
      <c r="C14" s="31">
        <v>5</v>
      </c>
      <c r="D14" s="31">
        <v>3.72</v>
      </c>
      <c r="E14" s="31"/>
      <c r="F14" s="31"/>
      <c r="G14" s="31"/>
      <c r="H14" s="31"/>
      <c r="I14" s="31"/>
      <c r="J14" s="31">
        <v>3.72</v>
      </c>
      <c r="K14" s="31">
        <v>-67</v>
      </c>
      <c r="L14" s="31">
        <v>-45</v>
      </c>
      <c r="M14" s="31">
        <v>-17</v>
      </c>
      <c r="N14" s="31">
        <v>-88</v>
      </c>
      <c r="O14" s="31">
        <v>0</v>
      </c>
      <c r="P14" s="31">
        <v>0</v>
      </c>
      <c r="Q14" s="31">
        <v>0.5686649456616838</v>
      </c>
      <c r="R14" s="31">
        <v>1.4493927133651527</v>
      </c>
      <c r="S14" s="31">
        <v>3.8224081250944981</v>
      </c>
      <c r="T14" s="31">
        <v>9.7187670650952889</v>
      </c>
      <c r="U14" s="31">
        <v>-12.454667275724294</v>
      </c>
      <c r="V14" s="31">
        <v>0.37372273892185071</v>
      </c>
      <c r="W14" s="31">
        <v>0.68689701840901174</v>
      </c>
      <c r="X14" s="31">
        <v>0.37455728902846719</v>
      </c>
      <c r="Y14" s="31">
        <v>1.2179300650149365</v>
      </c>
      <c r="Z14" s="31"/>
      <c r="AA14" s="31"/>
      <c r="AB14" s="31">
        <v>-1.2017348174875544</v>
      </c>
      <c r="AC14" s="31">
        <v>-6.7934361157625895</v>
      </c>
      <c r="AD14" s="31">
        <v>10.819326745193397</v>
      </c>
      <c r="AE14" s="31">
        <v>-9.2338067824295749</v>
      </c>
      <c r="AF14" s="31">
        <v>0</v>
      </c>
      <c r="AG14" s="31">
        <v>0</v>
      </c>
      <c r="AH14" s="31"/>
      <c r="AI14" s="31"/>
      <c r="AJ14" s="31"/>
      <c r="AK14" s="31"/>
      <c r="AL14" s="31"/>
      <c r="AM14" s="31"/>
      <c r="AN14" s="31">
        <v>4.3586187665145056E-2</v>
      </c>
      <c r="AO14" s="31">
        <v>0.36549276229778049</v>
      </c>
      <c r="AP14" s="31">
        <v>9.1323918257282186E-2</v>
      </c>
      <c r="AQ14" s="31">
        <v>59</v>
      </c>
      <c r="AR14" s="31">
        <v>0</v>
      </c>
      <c r="AS14" s="31">
        <v>0</v>
      </c>
      <c r="AT14" s="31">
        <v>0</v>
      </c>
      <c r="AU14" s="31">
        <v>0</v>
      </c>
      <c r="AV14" s="31">
        <v>1</v>
      </c>
      <c r="AW14" s="31">
        <v>0</v>
      </c>
      <c r="AX14" s="31">
        <v>0</v>
      </c>
      <c r="AY14" s="31">
        <v>0</v>
      </c>
      <c r="AZ14" s="31"/>
      <c r="BA14" s="31"/>
      <c r="BB14" s="31"/>
      <c r="BC14" s="31"/>
      <c r="BD14" s="31"/>
      <c r="BE14" s="31"/>
      <c r="BF14" s="31">
        <v>58</v>
      </c>
      <c r="BG14" s="31">
        <v>0</v>
      </c>
      <c r="BH14" s="31">
        <v>0</v>
      </c>
      <c r="BI14" s="31">
        <v>0</v>
      </c>
      <c r="BJ14" s="31">
        <v>0</v>
      </c>
      <c r="BK14" s="31">
        <v>0</v>
      </c>
      <c r="BL14" s="31">
        <v>0</v>
      </c>
      <c r="BM14" s="31">
        <v>0</v>
      </c>
      <c r="BN14" s="31">
        <v>0</v>
      </c>
      <c r="BO14" s="31"/>
      <c r="BP14" s="31"/>
      <c r="BQ14" s="31"/>
      <c r="BR14" s="31"/>
      <c r="BS14" s="31">
        <v>922.60085973730304</v>
      </c>
      <c r="BT14" s="31">
        <v>158.64954480050085</v>
      </c>
      <c r="BU14" s="31">
        <v>9.6</v>
      </c>
      <c r="BV14" s="31">
        <v>0.41521105705277694</v>
      </c>
      <c r="BW14" s="31">
        <v>327</v>
      </c>
      <c r="BX14" s="31">
        <v>377.29949737302979</v>
      </c>
      <c r="BY14" s="31">
        <v>-1.0507396189203746</v>
      </c>
      <c r="BZ14" s="31">
        <v>-3.9935330213487319</v>
      </c>
      <c r="CA14" s="31">
        <v>-6.9284798512728827</v>
      </c>
      <c r="CB14" s="31">
        <v>-13.099409958191565</v>
      </c>
      <c r="CC14" s="31">
        <v>9.1296537501327748</v>
      </c>
      <c r="CD14" s="31">
        <v>-16.332783273445585</v>
      </c>
      <c r="CE14" s="31">
        <v>-1.0085363757724082</v>
      </c>
      <c r="CF14" s="31">
        <v>-2.1566305869009881</v>
      </c>
      <c r="CG14" s="31">
        <v>-3.8671489604537612</v>
      </c>
      <c r="CH14" s="31">
        <v>-8.0306855588381865</v>
      </c>
      <c r="CI14" s="31">
        <v>5.3007663393600666</v>
      </c>
      <c r="CJ14" s="31">
        <v>-10.153315385777809</v>
      </c>
      <c r="CK14" s="31">
        <v>4.0172413994558731</v>
      </c>
      <c r="CL14" s="31">
        <v>4.14736755213303</v>
      </c>
      <c r="CM14" s="31">
        <v>-3.4926448511605201E-3</v>
      </c>
      <c r="CN14" s="31">
        <v>-4.4894316251409165</v>
      </c>
      <c r="CO14" s="31">
        <v>19.23022656220958</v>
      </c>
      <c r="CP14" s="31">
        <v>-5.5538945657091663</v>
      </c>
      <c r="CQ14" s="31">
        <v>-2.2438459177381316</v>
      </c>
      <c r="CR14" s="31">
        <v>1.6694772155347817</v>
      </c>
      <c r="CS14" s="31">
        <v>2.5815837146750611</v>
      </c>
      <c r="CT14" s="31">
        <v>-2.450855984580897</v>
      </c>
      <c r="CU14" s="31">
        <v>-4.303741005189325</v>
      </c>
      <c r="CV14" s="31">
        <v>0.48124171198930671</v>
      </c>
      <c r="CW14" s="31">
        <v>-3.7498353958802579</v>
      </c>
      <c r="CX14" s="31">
        <v>-1.6870899382964677</v>
      </c>
      <c r="CY14" s="31">
        <v>-3.0935091401037669</v>
      </c>
      <c r="CZ14" s="31">
        <v>5.3565453313104996</v>
      </c>
      <c r="DA14" s="31">
        <v>0.84497240436064258</v>
      </c>
      <c r="DB14" s="31">
        <v>9.0451186082835449</v>
      </c>
      <c r="DC14" s="31">
        <v>0</v>
      </c>
      <c r="DD14" s="31">
        <v>0</v>
      </c>
      <c r="DE14" s="31">
        <v>0</v>
      </c>
      <c r="DF14" s="31">
        <v>0.51000000000000023</v>
      </c>
      <c r="DG14" s="31">
        <v>0</v>
      </c>
      <c r="DH14" s="31">
        <v>1</v>
      </c>
      <c r="DI14" s="31">
        <v>0</v>
      </c>
      <c r="DJ14" s="31">
        <v>0</v>
      </c>
      <c r="DK14" s="31">
        <v>0</v>
      </c>
      <c r="DL14" s="31">
        <f t="shared" si="0"/>
        <v>1</v>
      </c>
      <c r="DM14" s="31">
        <v>1.6920182768478857</v>
      </c>
      <c r="DN14" s="31">
        <v>2.2526602958246955</v>
      </c>
      <c r="DO14" s="31">
        <v>11.226520391542685</v>
      </c>
      <c r="DP14" s="31">
        <v>-0.66984377917396776</v>
      </c>
      <c r="DQ14" s="31">
        <v>-17.887617546541257</v>
      </c>
      <c r="DR14" s="31">
        <v>0.32679791081925885</v>
      </c>
      <c r="DS14" s="31">
        <v>-0.1693730167737236</v>
      </c>
      <c r="DT14" s="31">
        <v>36.747708179850981</v>
      </c>
      <c r="DU14" s="31">
        <v>6.1684949457236797</v>
      </c>
      <c r="DV14" s="31">
        <v>2.3436942174845319</v>
      </c>
      <c r="DW14" s="31">
        <v>1.4478854325816215</v>
      </c>
      <c r="DX14" s="31">
        <v>40.133095005341019</v>
      </c>
      <c r="DY14" s="31">
        <v>-2.1976300144284835</v>
      </c>
      <c r="DZ14" s="31">
        <v>2.7131696149850688</v>
      </c>
      <c r="EA14" s="31">
        <v>-4.1604056408566015</v>
      </c>
      <c r="EB14" s="31">
        <v>19.311982554942396</v>
      </c>
      <c r="EC14" s="31">
        <v>19.311982554942396</v>
      </c>
      <c r="ED14" s="31">
        <v>16.595397124517721</v>
      </c>
      <c r="EE14" s="31">
        <v>9.2530801002709548</v>
      </c>
      <c r="EF14" s="31">
        <v>0.51000000000000023</v>
      </c>
      <c r="EG14" s="31">
        <v>0.38820157709333536</v>
      </c>
      <c r="EH14" s="31">
        <v>0.40052764709163685</v>
      </c>
      <c r="EI14" s="31">
        <v>0.10337540861083015</v>
      </c>
      <c r="EJ14" s="31">
        <v>0.39207318935171925</v>
      </c>
      <c r="EK14" s="31">
        <v>0.51076960690129103</v>
      </c>
      <c r="EL14" s="31">
        <v>6.8532859871169763E-2</v>
      </c>
      <c r="EM14" s="31">
        <v>0.35566535856043208</v>
      </c>
      <c r="EN14" s="31">
        <v>-9.1831103252732305E-2</v>
      </c>
      <c r="EO14" s="31">
        <v>-0.96311971801476381</v>
      </c>
      <c r="EP14" s="31">
        <v>-9.5715438453070867</v>
      </c>
      <c r="EQ14" s="31">
        <v>-2.9411400522160616</v>
      </c>
      <c r="ER14" s="31">
        <v>-0.37506518964909979</v>
      </c>
      <c r="ES14" s="31">
        <v>-5.9262509647166848</v>
      </c>
      <c r="ET14" s="31">
        <v>-18.552296642365675</v>
      </c>
      <c r="EU14" s="31">
        <v>11.542735484711455</v>
      </c>
      <c r="EV14" s="31">
        <v>13</v>
      </c>
      <c r="EW14" s="31">
        <v>9.2639835341600385</v>
      </c>
      <c r="EX14" s="31">
        <v>-15.607951848014036</v>
      </c>
      <c r="EZ14" s="31"/>
    </row>
    <row r="15" spans="1:156" x14ac:dyDescent="0.2">
      <c r="A15" s="31" t="s">
        <v>95</v>
      </c>
      <c r="B15" s="31">
        <v>1996</v>
      </c>
      <c r="C15" s="31">
        <v>7</v>
      </c>
      <c r="D15" s="31">
        <v>3.9</v>
      </c>
      <c r="E15" s="31"/>
      <c r="F15" s="31"/>
      <c r="G15" s="31"/>
      <c r="H15" s="31"/>
      <c r="I15" s="31"/>
      <c r="J15" s="31">
        <v>3.9</v>
      </c>
      <c r="K15" s="31">
        <v>-62</v>
      </c>
      <c r="L15" s="31">
        <v>-49</v>
      </c>
      <c r="M15" s="31">
        <v>-19</v>
      </c>
      <c r="N15" s="31">
        <v>-74</v>
      </c>
      <c r="O15" s="31">
        <v>0</v>
      </c>
      <c r="P15" s="31">
        <v>0</v>
      </c>
      <c r="Q15" s="31">
        <v>0.28603418810367348</v>
      </c>
      <c r="R15" s="31">
        <v>4.6347386269967963</v>
      </c>
      <c r="S15" s="31">
        <v>-4.0436816624367271</v>
      </c>
      <c r="T15" s="31">
        <v>1.676758756221842</v>
      </c>
      <c r="U15" s="31">
        <v>2.9579526369193081</v>
      </c>
      <c r="V15" s="31">
        <v>0.18264753899312858</v>
      </c>
      <c r="W15" s="31">
        <v>1.0657344392800523</v>
      </c>
      <c r="X15" s="31">
        <v>0.60581113024685074</v>
      </c>
      <c r="Y15" s="31">
        <v>0.582493410648393</v>
      </c>
      <c r="Z15" s="31"/>
      <c r="AA15" s="31"/>
      <c r="AB15" s="31">
        <v>2.4450674694273746</v>
      </c>
      <c r="AC15" s="31">
        <v>-11.867661662499307</v>
      </c>
      <c r="AD15" s="31">
        <v>1.4372139212068094</v>
      </c>
      <c r="AE15" s="31">
        <v>6.27196947265963</v>
      </c>
      <c r="AF15" s="31">
        <v>0</v>
      </c>
      <c r="AG15" s="31">
        <v>0</v>
      </c>
      <c r="AH15" s="31"/>
      <c r="AI15" s="31"/>
      <c r="AJ15" s="31"/>
      <c r="AK15" s="31"/>
      <c r="AL15" s="31"/>
      <c r="AM15" s="31"/>
      <c r="AN15" s="31">
        <v>0.37488172080265009</v>
      </c>
      <c r="AO15" s="31">
        <v>0.53792771175404541</v>
      </c>
      <c r="AP15" s="31">
        <v>0.39097730093511956</v>
      </c>
      <c r="AQ15" s="31">
        <v>61</v>
      </c>
      <c r="AR15" s="31">
        <v>0</v>
      </c>
      <c r="AS15" s="31">
        <v>0</v>
      </c>
      <c r="AT15" s="31">
        <v>0</v>
      </c>
      <c r="AU15" s="31">
        <v>0</v>
      </c>
      <c r="AV15" s="31">
        <v>1</v>
      </c>
      <c r="AW15" s="31">
        <v>0</v>
      </c>
      <c r="AX15" s="31">
        <v>0</v>
      </c>
      <c r="AY15" s="31">
        <v>0</v>
      </c>
      <c r="AZ15" s="31"/>
      <c r="BA15" s="31"/>
      <c r="BB15" s="31"/>
      <c r="BC15" s="31"/>
      <c r="BD15" s="31"/>
      <c r="BE15" s="31"/>
      <c r="BF15" s="31">
        <v>58</v>
      </c>
      <c r="BG15" s="31">
        <v>0</v>
      </c>
      <c r="BH15" s="31">
        <v>0</v>
      </c>
      <c r="BI15" s="31">
        <v>0</v>
      </c>
      <c r="BJ15" s="31">
        <v>0</v>
      </c>
      <c r="BK15" s="31">
        <v>0</v>
      </c>
      <c r="BL15" s="31">
        <v>0</v>
      </c>
      <c r="BM15" s="31">
        <v>0</v>
      </c>
      <c r="BN15" s="31">
        <v>0</v>
      </c>
      <c r="BO15" s="31"/>
      <c r="BP15" s="31"/>
      <c r="BQ15" s="31"/>
      <c r="BR15" s="31"/>
      <c r="BS15" s="31">
        <v>978.88462577319592</v>
      </c>
      <c r="BT15" s="31">
        <v>194.39163014453436</v>
      </c>
      <c r="BU15" s="31">
        <v>9.6999999999999993</v>
      </c>
      <c r="BV15" s="31">
        <v>0.25022984198392767</v>
      </c>
      <c r="BW15" s="31">
        <v>350</v>
      </c>
      <c r="BX15" s="31">
        <v>370.5168556701031</v>
      </c>
      <c r="BY15" s="31">
        <v>1.3068020362454149</v>
      </c>
      <c r="BZ15" s="31">
        <v>6.3075813758112531</v>
      </c>
      <c r="CA15" s="31">
        <v>-1.0230822952110614</v>
      </c>
      <c r="CB15" s="31">
        <v>-13.356947429600126</v>
      </c>
      <c r="CC15" s="31">
        <v>12.941118482643262</v>
      </c>
      <c r="CD15" s="31">
        <v>-10.051903980244091</v>
      </c>
      <c r="CE15" s="31">
        <v>-6.5496845452077608</v>
      </c>
      <c r="CF15" s="31">
        <v>-2.7187177904067923</v>
      </c>
      <c r="CG15" s="31">
        <v>-7.2496919748053799</v>
      </c>
      <c r="CH15" s="31">
        <v>-15.032811841212151</v>
      </c>
      <c r="CI15" s="31">
        <v>0.58839759610511777</v>
      </c>
      <c r="CJ15" s="31">
        <v>-13.333851911496339</v>
      </c>
      <c r="CK15" s="31">
        <v>0.20384115532241154</v>
      </c>
      <c r="CL15" s="31">
        <v>7.0948847627069007</v>
      </c>
      <c r="CM15" s="31">
        <v>-1.3801344806782581</v>
      </c>
      <c r="CN15" s="31">
        <v>-13.194331841445356</v>
      </c>
      <c r="CO15" s="31">
        <v>15.943372164441193</v>
      </c>
      <c r="CP15" s="31">
        <v>-6.9146819436505407</v>
      </c>
      <c r="CQ15" s="31">
        <v>1.397088226339013</v>
      </c>
      <c r="CR15" s="31">
        <v>6.016907584094362</v>
      </c>
      <c r="CS15" s="31">
        <v>1.4805549129490712</v>
      </c>
      <c r="CT15" s="31">
        <v>-5.8728900473226897</v>
      </c>
      <c r="CU15" s="31">
        <v>2.3375835350912606</v>
      </c>
      <c r="CV15" s="31">
        <v>3.3058767682221277</v>
      </c>
      <c r="CW15" s="31">
        <v>3.5420759950622935</v>
      </c>
      <c r="CX15" s="31">
        <v>2.2097931021024277</v>
      </c>
      <c r="CY15" s="31">
        <v>11.179173433000582</v>
      </c>
      <c r="CZ15" s="31">
        <v>12.9996774291268</v>
      </c>
      <c r="DA15" s="31">
        <v>14.724083096418985</v>
      </c>
      <c r="DB15" s="31">
        <v>16.432796328153884</v>
      </c>
      <c r="DC15" s="31">
        <v>0</v>
      </c>
      <c r="DD15" s="31">
        <v>0</v>
      </c>
      <c r="DE15" s="31">
        <v>0</v>
      </c>
      <c r="DF15" s="31">
        <v>0.17999999999999972</v>
      </c>
      <c r="DG15" s="31">
        <v>0</v>
      </c>
      <c r="DH15" s="31">
        <v>1</v>
      </c>
      <c r="DI15" s="31">
        <v>0</v>
      </c>
      <c r="DJ15" s="31">
        <v>0</v>
      </c>
      <c r="DK15" s="31">
        <v>0</v>
      </c>
      <c r="DL15" s="31">
        <f t="shared" si="0"/>
        <v>1</v>
      </c>
      <c r="DM15" s="31">
        <v>4.8014146530921398</v>
      </c>
      <c r="DN15" s="31">
        <v>-4.7684332627011186</v>
      </c>
      <c r="DO15" s="31">
        <v>-0.62963288985414889</v>
      </c>
      <c r="DP15" s="31">
        <v>50.679585294985635</v>
      </c>
      <c r="DQ15" s="31">
        <v>30.559693197534003</v>
      </c>
      <c r="DR15" s="31">
        <v>4.7777203596099096E-3</v>
      </c>
      <c r="DS15" s="31">
        <v>-0.21938776302264756</v>
      </c>
      <c r="DT15" s="31">
        <v>29.81873224644373</v>
      </c>
      <c r="DU15" s="31">
        <v>8.7868814395695551</v>
      </c>
      <c r="DV15" s="31">
        <v>4.4953326527362591</v>
      </c>
      <c r="DW15" s="31">
        <v>2.3436942174845319</v>
      </c>
      <c r="DX15" s="31">
        <v>-5.3206804604207951</v>
      </c>
      <c r="DY15" s="31">
        <v>-6.4408091828398639</v>
      </c>
      <c r="DZ15" s="31">
        <v>-3.544637029479857</v>
      </c>
      <c r="EA15" s="31">
        <v>2.7131696149850688</v>
      </c>
      <c r="EB15" s="31">
        <v>16.058068401940595</v>
      </c>
      <c r="EC15" s="31">
        <v>16.058068401940595</v>
      </c>
      <c r="ED15" s="31">
        <v>9.1235090333628968</v>
      </c>
      <c r="EE15" s="31">
        <v>16.595397124517721</v>
      </c>
      <c r="EF15" s="31">
        <v>0.17999999999999972</v>
      </c>
      <c r="EG15" s="31">
        <v>0.24866280774175431</v>
      </c>
      <c r="EH15" s="31">
        <v>0.11077973151159588</v>
      </c>
      <c r="EI15" s="31">
        <v>0.40052764709163685</v>
      </c>
      <c r="EJ15" s="31">
        <v>6.5468632812884398E-2</v>
      </c>
      <c r="EK15" s="31">
        <v>0.68309070312850784</v>
      </c>
      <c r="EL15" s="31">
        <v>0.39207318935171925</v>
      </c>
      <c r="EM15" s="31">
        <v>0.51076960690129103</v>
      </c>
      <c r="EN15" s="31">
        <v>1.4493927133651527</v>
      </c>
      <c r="EO15" s="31">
        <v>9.7187670650952889</v>
      </c>
      <c r="EP15" s="31">
        <v>-12.454667275724294</v>
      </c>
      <c r="EQ15" s="31">
        <v>-1.2017348174875544</v>
      </c>
      <c r="ER15" s="31">
        <v>10.819326745193397</v>
      </c>
      <c r="ES15" s="31">
        <v>-9.2338067824295749</v>
      </c>
      <c r="ET15" s="31">
        <v>-9.5715438453070867</v>
      </c>
      <c r="EU15" s="31">
        <v>-0.37506518964909979</v>
      </c>
      <c r="EV15" s="31">
        <v>14</v>
      </c>
      <c r="EW15" s="31">
        <v>-0.96311971801476381</v>
      </c>
      <c r="EX15" s="31">
        <v>-5.9262509647166848</v>
      </c>
      <c r="EZ15" s="31"/>
    </row>
    <row r="16" spans="1:156" x14ac:dyDescent="0.2">
      <c r="A16" s="31" t="s">
        <v>96</v>
      </c>
      <c r="B16" s="31">
        <v>1996</v>
      </c>
      <c r="C16" s="31">
        <v>9</v>
      </c>
      <c r="D16" s="31">
        <v>3.61</v>
      </c>
      <c r="E16" s="31"/>
      <c r="F16" s="31">
        <v>27.8</v>
      </c>
      <c r="G16" s="31"/>
      <c r="H16" s="31"/>
      <c r="I16" s="31">
        <v>27.8</v>
      </c>
      <c r="J16" s="31">
        <v>3.61</v>
      </c>
      <c r="K16" s="31">
        <v>-70</v>
      </c>
      <c r="L16" s="31">
        <v>-45</v>
      </c>
      <c r="M16" s="31">
        <v>-32</v>
      </c>
      <c r="N16" s="31">
        <v>-78</v>
      </c>
      <c r="O16" s="31">
        <v>0</v>
      </c>
      <c r="P16" s="31">
        <v>0</v>
      </c>
      <c r="Q16" s="31">
        <v>-0.19491296261059143</v>
      </c>
      <c r="R16" s="31">
        <v>-7.9727820627717234</v>
      </c>
      <c r="S16" s="31">
        <v>3.8401926055505977</v>
      </c>
      <c r="T16" s="31">
        <v>-11.990645027743458</v>
      </c>
      <c r="U16" s="31">
        <v>-8.1774335791811925</v>
      </c>
      <c r="V16" s="31">
        <v>0.4863678588790834</v>
      </c>
      <c r="W16" s="31">
        <v>0.57689701840901142</v>
      </c>
      <c r="X16" s="31">
        <v>0.64896109816634562</v>
      </c>
      <c r="Y16" s="31">
        <v>0.52547531189597674</v>
      </c>
      <c r="Z16" s="31"/>
      <c r="AA16" s="31"/>
      <c r="AB16" s="31">
        <v>-9.2553394935279432</v>
      </c>
      <c r="AC16" s="31">
        <v>-5.9203639275319828</v>
      </c>
      <c r="AD16" s="31">
        <v>-11.814109392319734</v>
      </c>
      <c r="AE16" s="31">
        <v>-6.0735470945990189</v>
      </c>
      <c r="AF16" s="31">
        <v>0</v>
      </c>
      <c r="AG16" s="31">
        <v>0</v>
      </c>
      <c r="AH16" s="31"/>
      <c r="AI16" s="31"/>
      <c r="AJ16" s="31"/>
      <c r="AK16" s="31"/>
      <c r="AL16" s="31"/>
      <c r="AM16" s="31"/>
      <c r="AN16" s="31">
        <v>7.2591838850819504E-2</v>
      </c>
      <c r="AO16" s="31">
        <v>0.74403693705847551</v>
      </c>
      <c r="AP16" s="31">
        <v>0.1408125701903625</v>
      </c>
      <c r="AQ16" s="31">
        <v>63</v>
      </c>
      <c r="AR16" s="31">
        <v>0</v>
      </c>
      <c r="AS16" s="31">
        <v>1</v>
      </c>
      <c r="AT16" s="31">
        <v>0</v>
      </c>
      <c r="AU16" s="31">
        <v>0</v>
      </c>
      <c r="AV16" s="31">
        <v>0</v>
      </c>
      <c r="AW16" s="31">
        <v>0</v>
      </c>
      <c r="AX16" s="31">
        <v>0</v>
      </c>
      <c r="AY16" s="31">
        <v>0</v>
      </c>
      <c r="AZ16" s="31"/>
      <c r="BA16" s="31"/>
      <c r="BB16" s="31"/>
      <c r="BC16" s="31"/>
      <c r="BD16" s="31"/>
      <c r="BE16" s="31"/>
      <c r="BF16" s="31">
        <v>58</v>
      </c>
      <c r="BG16" s="31">
        <v>0</v>
      </c>
      <c r="BH16" s="31">
        <v>0</v>
      </c>
      <c r="BI16" s="31">
        <v>0</v>
      </c>
      <c r="BJ16" s="31">
        <v>0</v>
      </c>
      <c r="BK16" s="31">
        <v>0</v>
      </c>
      <c r="BL16" s="31">
        <v>0</v>
      </c>
      <c r="BM16" s="31">
        <v>0</v>
      </c>
      <c r="BN16" s="31">
        <v>0</v>
      </c>
      <c r="BO16" s="31"/>
      <c r="BP16" s="31"/>
      <c r="BQ16" s="31"/>
      <c r="BR16" s="31"/>
      <c r="BS16" s="31">
        <v>984.18457560515026</v>
      </c>
      <c r="BT16" s="31">
        <v>233.78883507620108</v>
      </c>
      <c r="BU16" s="31">
        <v>9.8000000000000007</v>
      </c>
      <c r="BV16" s="31">
        <v>0.12857068332384466</v>
      </c>
      <c r="BW16" s="31">
        <v>333</v>
      </c>
      <c r="BX16" s="31">
        <v>370.66301459227469</v>
      </c>
      <c r="BY16" s="31">
        <v>-6.9420245375080114</v>
      </c>
      <c r="BZ16" s="31">
        <v>4.1508075966893756</v>
      </c>
      <c r="CA16" s="31">
        <v>-8.1176847391492188</v>
      </c>
      <c r="CB16" s="31">
        <v>-25.233919635972221</v>
      </c>
      <c r="CC16" s="31">
        <v>5.8196010716572459</v>
      </c>
      <c r="CD16" s="31">
        <v>-18.079505605853392</v>
      </c>
      <c r="CE16" s="31">
        <v>-2.6948064614705558</v>
      </c>
      <c r="CF16" s="31">
        <v>5.0707688519357177</v>
      </c>
      <c r="CG16" s="31">
        <v>-2.6322349891569914</v>
      </c>
      <c r="CH16" s="31">
        <v>-13.246616349516454</v>
      </c>
      <c r="CI16" s="31">
        <v>5.1149310150326883</v>
      </c>
      <c r="CJ16" s="31">
        <v>-9.3515105028543744</v>
      </c>
      <c r="CK16" s="31">
        <v>-12.966917324361269</v>
      </c>
      <c r="CL16" s="31">
        <v>-0.45164637637603633</v>
      </c>
      <c r="CM16" s="31">
        <v>-13.756776316505348</v>
      </c>
      <c r="CN16" s="31">
        <v>-31.138606975284059</v>
      </c>
      <c r="CO16" s="31">
        <v>3.8945254149656563</v>
      </c>
      <c r="CP16" s="31">
        <v>-19.928456315343837</v>
      </c>
      <c r="CQ16" s="31">
        <v>2.5238945900852339</v>
      </c>
      <c r="CR16" s="31">
        <v>7.7551652825208315</v>
      </c>
      <c r="CS16" s="31">
        <v>4.918136788215568</v>
      </c>
      <c r="CT16" s="31">
        <v>4.795725552332379</v>
      </c>
      <c r="CU16" s="31">
        <v>-5.531451959648499</v>
      </c>
      <c r="CV16" s="31">
        <v>0.34403270944905801</v>
      </c>
      <c r="CW16" s="31">
        <v>-2.3549930327913886</v>
      </c>
      <c r="CX16" s="31">
        <v>-4.0646744897330374</v>
      </c>
      <c r="CY16" s="31">
        <v>-2.0320484260828544</v>
      </c>
      <c r="CZ16" s="31">
        <v>7.0883587870312201</v>
      </c>
      <c r="DA16" s="31">
        <v>2.4734010112517066</v>
      </c>
      <c r="DB16" s="31">
        <v>8.8367954690102248</v>
      </c>
      <c r="DC16" s="31">
        <v>0</v>
      </c>
      <c r="DD16" s="31">
        <v>0</v>
      </c>
      <c r="DE16" s="31">
        <v>0</v>
      </c>
      <c r="DF16" s="31">
        <v>-0.29000000000000004</v>
      </c>
      <c r="DG16" s="31">
        <v>0</v>
      </c>
      <c r="DH16" s="31">
        <v>-1</v>
      </c>
      <c r="DI16" s="31">
        <v>0</v>
      </c>
      <c r="DJ16" s="31">
        <v>0</v>
      </c>
      <c r="DK16" s="31">
        <v>0</v>
      </c>
      <c r="DL16" s="31">
        <f t="shared" si="0"/>
        <v>-1</v>
      </c>
      <c r="DM16" s="31">
        <v>-7.97051812099562</v>
      </c>
      <c r="DN16" s="31">
        <v>2.4530243703860628</v>
      </c>
      <c r="DO16" s="31">
        <v>-12.512800760716706</v>
      </c>
      <c r="DP16" s="31">
        <v>-2.9082792392751697</v>
      </c>
      <c r="DQ16" s="31">
        <v>25.409892585268921</v>
      </c>
      <c r="DR16" s="31">
        <v>2.2401754827482103E-2</v>
      </c>
      <c r="DS16" s="31">
        <v>-0.21572994407177934</v>
      </c>
      <c r="DT16" s="31">
        <v>-8.1277425610474623</v>
      </c>
      <c r="DU16" s="31">
        <v>1.073878895791097</v>
      </c>
      <c r="DV16" s="31">
        <v>-4.6250553904079128</v>
      </c>
      <c r="DW16" s="31">
        <v>4.4953326527362591</v>
      </c>
      <c r="DX16" s="31">
        <v>0.98291264594905414</v>
      </c>
      <c r="DY16" s="31">
        <v>-2.0828566994974693</v>
      </c>
      <c r="DZ16" s="31">
        <v>2.2617297622201535</v>
      </c>
      <c r="EA16" s="31">
        <v>-3.544637029479857</v>
      </c>
      <c r="EB16" s="31">
        <v>4.0255522370139616</v>
      </c>
      <c r="EC16" s="31">
        <v>4.0255522370139616</v>
      </c>
      <c r="ED16" s="31">
        <v>-3.5013357897705237</v>
      </c>
      <c r="EE16" s="31">
        <v>9.1235090333628968</v>
      </c>
      <c r="EF16" s="31">
        <v>-0.29000000000000004</v>
      </c>
      <c r="EG16" s="31">
        <v>0.48420449073201111</v>
      </c>
      <c r="EH16" s="31">
        <v>0.35100810603176336</v>
      </c>
      <c r="EI16" s="31">
        <v>0.11077973151159588</v>
      </c>
      <c r="EJ16" s="31">
        <v>0.38873294791173352</v>
      </c>
      <c r="EK16" s="31">
        <v>-6.330434171282584E-2</v>
      </c>
      <c r="EL16" s="31">
        <v>6.5468632812884398E-2</v>
      </c>
      <c r="EM16" s="31">
        <v>0.68309070312850784</v>
      </c>
      <c r="EN16" s="31">
        <v>4.6347386269967963</v>
      </c>
      <c r="EO16" s="31">
        <v>1.676758756221842</v>
      </c>
      <c r="EP16" s="31">
        <v>2.9579526369193081</v>
      </c>
      <c r="EQ16" s="31">
        <v>2.4450674694273746</v>
      </c>
      <c r="ER16" s="31">
        <v>1.4372139212068094</v>
      </c>
      <c r="ES16" s="31">
        <v>6.27196947265963</v>
      </c>
      <c r="ET16" s="31">
        <v>-12.454667275724294</v>
      </c>
      <c r="EU16" s="31">
        <v>10.819326745193397</v>
      </c>
      <c r="EV16" s="31">
        <v>15</v>
      </c>
      <c r="EW16" s="31">
        <v>9.7187670650952889</v>
      </c>
      <c r="EX16" s="31">
        <v>-9.2338067824295749</v>
      </c>
      <c r="EZ16" s="31"/>
    </row>
    <row r="17" spans="1:156" x14ac:dyDescent="0.2">
      <c r="A17" s="31" t="s">
        <v>97</v>
      </c>
      <c r="B17" s="31">
        <v>1996</v>
      </c>
      <c r="C17" s="31">
        <v>11</v>
      </c>
      <c r="D17" s="31">
        <v>3.23</v>
      </c>
      <c r="E17" s="31"/>
      <c r="F17" s="31">
        <v>25.1</v>
      </c>
      <c r="G17" s="31"/>
      <c r="H17" s="31"/>
      <c r="I17" s="31">
        <v>25.1</v>
      </c>
      <c r="J17" s="31">
        <v>3.23</v>
      </c>
      <c r="K17" s="31">
        <v>-77</v>
      </c>
      <c r="L17" s="31">
        <v>-50</v>
      </c>
      <c r="M17" s="31">
        <v>-40</v>
      </c>
      <c r="N17" s="31">
        <v>-82</v>
      </c>
      <c r="O17" s="31">
        <v>0</v>
      </c>
      <c r="P17" s="31">
        <v>0</v>
      </c>
      <c r="Q17" s="31">
        <v>-0.34122903450567543</v>
      </c>
      <c r="R17" s="31">
        <v>-7.9145963432318629</v>
      </c>
      <c r="S17" s="31">
        <v>-5.024725509903436</v>
      </c>
      <c r="T17" s="31">
        <v>-14.048866862478251</v>
      </c>
      <c r="U17" s="31">
        <v>-11.235407400514523</v>
      </c>
      <c r="V17" s="31">
        <v>0.62587313877929418</v>
      </c>
      <c r="W17" s="31">
        <v>0.44544379449781291</v>
      </c>
      <c r="X17" s="31">
        <v>0.47397646303988061</v>
      </c>
      <c r="Y17" s="31">
        <v>0.37845721314356062</v>
      </c>
      <c r="Z17" s="31"/>
      <c r="AA17" s="31"/>
      <c r="AB17" s="31">
        <v>-10.915221700764125</v>
      </c>
      <c r="AC17" s="31">
        <v>-12.112470511229596</v>
      </c>
      <c r="AD17" s="31">
        <v>-12.058286400100622</v>
      </c>
      <c r="AE17" s="31">
        <v>-8.7734948232091075</v>
      </c>
      <c r="AF17" s="31">
        <v>0</v>
      </c>
      <c r="AG17" s="31">
        <v>0</v>
      </c>
      <c r="AH17" s="31"/>
      <c r="AI17" s="31"/>
      <c r="AJ17" s="31"/>
      <c r="AK17" s="31"/>
      <c r="AL17" s="31"/>
      <c r="AM17" s="31"/>
      <c r="AN17" s="31">
        <v>0.39425900615504356</v>
      </c>
      <c r="AO17" s="31">
        <v>2.7007699693699729E-2</v>
      </c>
      <c r="AP17" s="31">
        <v>0.35483501879026119</v>
      </c>
      <c r="AQ17" s="31">
        <v>65</v>
      </c>
      <c r="AR17" s="31">
        <v>0</v>
      </c>
      <c r="AS17" s="31">
        <v>1</v>
      </c>
      <c r="AT17" s="31">
        <v>0</v>
      </c>
      <c r="AU17" s="31">
        <v>0</v>
      </c>
      <c r="AV17" s="31">
        <v>0</v>
      </c>
      <c r="AW17" s="31">
        <v>0</v>
      </c>
      <c r="AX17" s="31">
        <v>0</v>
      </c>
      <c r="AY17" s="31">
        <v>0</v>
      </c>
      <c r="AZ17" s="31"/>
      <c r="BA17" s="31"/>
      <c r="BB17" s="31"/>
      <c r="BC17" s="31"/>
      <c r="BD17" s="31"/>
      <c r="BE17" s="31"/>
      <c r="BF17" s="31">
        <v>58</v>
      </c>
      <c r="BG17" s="31">
        <v>0</v>
      </c>
      <c r="BH17" s="31">
        <v>0</v>
      </c>
      <c r="BI17" s="31">
        <v>0</v>
      </c>
      <c r="BJ17" s="31">
        <v>0</v>
      </c>
      <c r="BK17" s="31">
        <v>0</v>
      </c>
      <c r="BL17" s="31">
        <v>0</v>
      </c>
      <c r="BM17" s="31">
        <v>0</v>
      </c>
      <c r="BN17" s="31">
        <v>0</v>
      </c>
      <c r="BO17" s="31"/>
      <c r="BP17" s="31"/>
      <c r="BQ17" s="31"/>
      <c r="BR17" s="31"/>
      <c r="BS17" s="31">
        <v>939.99195636969205</v>
      </c>
      <c r="BT17" s="31">
        <v>271.40440108409348</v>
      </c>
      <c r="BU17" s="31">
        <v>9.9</v>
      </c>
      <c r="BV17" s="31">
        <v>0.45727438667980463</v>
      </c>
      <c r="BW17" s="31">
        <v>274</v>
      </c>
      <c r="BX17" s="31">
        <v>359.7775253955038</v>
      </c>
      <c r="BY17" s="31">
        <v>-11.867231685083254</v>
      </c>
      <c r="BZ17" s="31">
        <v>2.7297886942499616</v>
      </c>
      <c r="CA17" s="31">
        <v>-14.212287183087398</v>
      </c>
      <c r="CB17" s="31">
        <v>-21.758957158192374</v>
      </c>
      <c r="CC17" s="31">
        <v>1.8684524099998896</v>
      </c>
      <c r="CD17" s="31">
        <v>-23.023817229671586</v>
      </c>
      <c r="CE17" s="31">
        <v>-6.484735085048321</v>
      </c>
      <c r="CF17" s="31">
        <v>3.6888855477343014</v>
      </c>
      <c r="CG17" s="31">
        <v>-7.01477800350861</v>
      </c>
      <c r="CH17" s="31">
        <v>-12.265268554576451</v>
      </c>
      <c r="CI17" s="31">
        <v>1.9423117042519138</v>
      </c>
      <c r="CJ17" s="31">
        <v>-13.03635024714012</v>
      </c>
      <c r="CK17" s="31">
        <v>-19.543080361152882</v>
      </c>
      <c r="CL17" s="31">
        <v>-3.2447968482023342</v>
      </c>
      <c r="CM17" s="31">
        <v>-21.133418152332446</v>
      </c>
      <c r="CN17" s="31">
        <v>-25.779961684596188</v>
      </c>
      <c r="CO17" s="31">
        <v>-0.80441330380239151</v>
      </c>
      <c r="CP17" s="31">
        <v>-26.902581383920534</v>
      </c>
      <c r="CQ17" s="31">
        <v>-7.7342198938598656</v>
      </c>
      <c r="CR17" s="31">
        <v>-4.1563146638245163</v>
      </c>
      <c r="CS17" s="31">
        <v>-5.1084029830737547</v>
      </c>
      <c r="CT17" s="31">
        <v>-7.636633698942056</v>
      </c>
      <c r="CU17" s="31">
        <v>2.3042134142584749</v>
      </c>
      <c r="CV17" s="31">
        <v>8.0685540823093831</v>
      </c>
      <c r="CW17" s="31">
        <v>3.1541859779640804</v>
      </c>
      <c r="CX17" s="31">
        <v>3.2916887405431896</v>
      </c>
      <c r="CY17" s="31">
        <v>-12.608812047788563</v>
      </c>
      <c r="CZ17" s="31">
        <v>-4.1270184149844926</v>
      </c>
      <c r="DA17" s="31">
        <v>-10.275259051116693</v>
      </c>
      <c r="DB17" s="31">
        <v>-3.7706467119989249</v>
      </c>
      <c r="DC17" s="31">
        <v>0</v>
      </c>
      <c r="DD17" s="31">
        <v>0</v>
      </c>
      <c r="DE17" s="31">
        <v>0</v>
      </c>
      <c r="DF17" s="31">
        <v>-0.37999999999999989</v>
      </c>
      <c r="DG17" s="31">
        <v>0</v>
      </c>
      <c r="DH17" s="31">
        <v>-1</v>
      </c>
      <c r="DI17" s="31">
        <v>0</v>
      </c>
      <c r="DJ17" s="31">
        <v>0</v>
      </c>
      <c r="DK17" s="31">
        <v>0</v>
      </c>
      <c r="DL17" s="31">
        <f t="shared" si="0"/>
        <v>-1</v>
      </c>
      <c r="DM17" s="31">
        <v>-7.5230316283856817</v>
      </c>
      <c r="DN17" s="31">
        <v>-5.5843279756349684</v>
      </c>
      <c r="DO17" s="31">
        <v>-9.1814986957636844</v>
      </c>
      <c r="DP17" s="31">
        <v>-50.139654736270423</v>
      </c>
      <c r="DQ17" s="31">
        <v>19.818544923707918</v>
      </c>
      <c r="DR17" s="31">
        <v>2.9570926006820025E-2</v>
      </c>
      <c r="DS17" s="31">
        <v>0.21850690389061697</v>
      </c>
      <c r="DT17" s="31">
        <v>-54.762987094563051</v>
      </c>
      <c r="DU17" s="31">
        <v>-2.9640065370898441</v>
      </c>
      <c r="DV17" s="31">
        <v>-5.5584119830664509</v>
      </c>
      <c r="DW17" s="31">
        <v>-4.6250553904079128</v>
      </c>
      <c r="DX17" s="31">
        <v>-10.163193052099436</v>
      </c>
      <c r="DY17" s="31">
        <v>-6.1413553175394284</v>
      </c>
      <c r="DZ17" s="31">
        <v>-3.3804270012116691</v>
      </c>
      <c r="EA17" s="31">
        <v>2.2617297622201535</v>
      </c>
      <c r="EB17" s="31">
        <v>-0.67099172642138427</v>
      </c>
      <c r="EC17" s="31">
        <v>-0.67099172642138427</v>
      </c>
      <c r="ED17" s="31">
        <v>-4.6373891200287956</v>
      </c>
      <c r="EE17" s="31">
        <v>-3.5013357897705237</v>
      </c>
      <c r="EF17" s="31">
        <v>-0.37999999999999989</v>
      </c>
      <c r="EG17" s="31">
        <v>0.61462723094668803</v>
      </c>
      <c r="EH17" s="31">
        <v>0.38005803317379822</v>
      </c>
      <c r="EI17" s="31">
        <v>0.35100810603176336</v>
      </c>
      <c r="EJ17" s="31">
        <v>0.41966953449719724</v>
      </c>
      <c r="EK17" s="31">
        <v>-2.9215449917956191E-2</v>
      </c>
      <c r="EL17" s="31">
        <v>0.38873294791173352</v>
      </c>
      <c r="EM17" s="31">
        <v>-6.330434171282584E-2</v>
      </c>
      <c r="EN17" s="31">
        <v>-7.9727820627717234</v>
      </c>
      <c r="EO17" s="31">
        <v>-11.990645027743458</v>
      </c>
      <c r="EP17" s="31">
        <v>-8.1774335791811925</v>
      </c>
      <c r="EQ17" s="31">
        <v>-9.2553394935279432</v>
      </c>
      <c r="ER17" s="31">
        <v>-11.814109392319734</v>
      </c>
      <c r="ES17" s="31">
        <v>-6.0735470945990189</v>
      </c>
      <c r="ET17" s="31">
        <v>2.9579526369193081</v>
      </c>
      <c r="EU17" s="31">
        <v>1.4372139212068094</v>
      </c>
      <c r="EV17" s="31">
        <v>16</v>
      </c>
      <c r="EW17" s="31">
        <v>1.676758756221842</v>
      </c>
      <c r="EX17" s="31">
        <v>6.27196947265963</v>
      </c>
      <c r="EZ17" s="31"/>
    </row>
    <row r="18" spans="1:156" x14ac:dyDescent="0.2">
      <c r="A18" s="31" t="s">
        <v>98</v>
      </c>
      <c r="B18" s="31">
        <v>1997</v>
      </c>
      <c r="C18" s="31">
        <v>1</v>
      </c>
      <c r="D18" s="31">
        <v>3.04</v>
      </c>
      <c r="E18" s="31"/>
      <c r="F18" s="31">
        <v>23.9</v>
      </c>
      <c r="G18" s="31"/>
      <c r="H18" s="31"/>
      <c r="I18" s="31">
        <v>23.9</v>
      </c>
      <c r="J18" s="31">
        <v>3.04</v>
      </c>
      <c r="K18" s="31">
        <v>-78</v>
      </c>
      <c r="L18" s="31">
        <v>-50</v>
      </c>
      <c r="M18" s="31">
        <v>-38</v>
      </c>
      <c r="N18" s="31">
        <v>-85</v>
      </c>
      <c r="O18" s="31">
        <v>0</v>
      </c>
      <c r="P18" s="31">
        <v>0</v>
      </c>
      <c r="Q18" s="31">
        <v>-0.19179863626900051</v>
      </c>
      <c r="R18" s="31">
        <v>-2.2888826558506983</v>
      </c>
      <c r="S18" s="31">
        <v>-0.16728737896964754</v>
      </c>
      <c r="T18" s="31">
        <v>-6.8050612478964121</v>
      </c>
      <c r="U18" s="31">
        <v>-11.976523093815928</v>
      </c>
      <c r="V18" s="31">
        <v>0.51008817876503887</v>
      </c>
      <c r="W18" s="31">
        <v>0.25544379449781296</v>
      </c>
      <c r="X18" s="31">
        <v>0.23272262182149728</v>
      </c>
      <c r="Y18" s="31">
        <v>0.36319363907924851</v>
      </c>
      <c r="Z18" s="31"/>
      <c r="AA18" s="31"/>
      <c r="AB18" s="31">
        <v>-6.1864357752018391</v>
      </c>
      <c r="AC18" s="31">
        <v>-9.7992801042240654</v>
      </c>
      <c r="AD18" s="31">
        <v>-3.803046655937127</v>
      </c>
      <c r="AE18" s="31">
        <v>-9.1923550129695659</v>
      </c>
      <c r="AF18" s="31">
        <v>0</v>
      </c>
      <c r="AG18" s="31">
        <v>0</v>
      </c>
      <c r="AH18" s="31"/>
      <c r="AI18" s="31"/>
      <c r="AJ18" s="31"/>
      <c r="AK18" s="31"/>
      <c r="AL18" s="31"/>
      <c r="AM18" s="31"/>
      <c r="AN18" s="31">
        <v>0.44907211922028867</v>
      </c>
      <c r="AO18" s="31">
        <v>2.271125285439116E-2</v>
      </c>
      <c r="AP18" s="31">
        <v>0.40483748420682458</v>
      </c>
      <c r="AQ18" s="31">
        <v>67</v>
      </c>
      <c r="AR18" s="31">
        <v>0</v>
      </c>
      <c r="AS18" s="31">
        <v>1</v>
      </c>
      <c r="AT18" s="31">
        <v>0</v>
      </c>
      <c r="AU18" s="31">
        <v>0</v>
      </c>
      <c r="AV18" s="31">
        <v>0</v>
      </c>
      <c r="AW18" s="31">
        <v>0</v>
      </c>
      <c r="AX18" s="31">
        <v>0</v>
      </c>
      <c r="AY18" s="31">
        <v>0</v>
      </c>
      <c r="AZ18" s="31"/>
      <c r="BA18" s="31"/>
      <c r="BB18" s="31"/>
      <c r="BC18" s="31"/>
      <c r="BD18" s="31"/>
      <c r="BE18" s="31"/>
      <c r="BF18" s="31">
        <v>53</v>
      </c>
      <c r="BG18" s="31">
        <v>0</v>
      </c>
      <c r="BH18" s="31">
        <v>0</v>
      </c>
      <c r="BI18" s="31">
        <v>0</v>
      </c>
      <c r="BJ18" s="31">
        <v>0</v>
      </c>
      <c r="BK18" s="31">
        <v>0</v>
      </c>
      <c r="BL18" s="31">
        <v>0</v>
      </c>
      <c r="BM18" s="31">
        <v>0</v>
      </c>
      <c r="BN18" s="31">
        <v>0</v>
      </c>
      <c r="BO18" s="31"/>
      <c r="BP18" s="31"/>
      <c r="BQ18" s="31"/>
      <c r="BR18" s="31"/>
      <c r="BS18" s="31">
        <v>881.27272727272737</v>
      </c>
      <c r="BT18" s="31">
        <v>286.12108041986636</v>
      </c>
      <c r="BU18" s="31">
        <v>10.1</v>
      </c>
      <c r="BV18" s="31">
        <v>0.5185139398778863</v>
      </c>
      <c r="BW18" s="31">
        <v>257</v>
      </c>
      <c r="BX18" s="31">
        <v>347.21407624633434</v>
      </c>
      <c r="BY18" s="31">
        <v>-10.110431139246359</v>
      </c>
      <c r="BZ18" s="31">
        <v>3.9125041109450223</v>
      </c>
      <c r="CA18" s="31">
        <v>-13.401492070963755</v>
      </c>
      <c r="CB18" s="31">
        <v>-20.807406216245013</v>
      </c>
      <c r="CC18" s="31">
        <v>1.7469349990138738</v>
      </c>
      <c r="CD18" s="31">
        <v>-21.651251705619615</v>
      </c>
      <c r="CE18" s="31">
        <v>-4.8768996680697896</v>
      </c>
      <c r="CF18" s="31">
        <v>5.1044341852398887</v>
      </c>
      <c r="CG18" s="31">
        <v>-5.7798640322118544</v>
      </c>
      <c r="CH18" s="31">
        <v>-11.150906097613841</v>
      </c>
      <c r="CI18" s="31">
        <v>2.4688451231794843</v>
      </c>
      <c r="CJ18" s="31">
        <v>-11.518462654125365</v>
      </c>
      <c r="CK18" s="31">
        <v>-15.651212210186227</v>
      </c>
      <c r="CL18" s="31">
        <v>0.79232615666418837</v>
      </c>
      <c r="CM18" s="31">
        <v>-17.886701823986645</v>
      </c>
      <c r="CN18" s="31">
        <v>-21.291162621546174</v>
      </c>
      <c r="CO18" s="31">
        <v>2.1467399467220716</v>
      </c>
      <c r="CP18" s="31">
        <v>-23.718571432565511</v>
      </c>
      <c r="CQ18" s="31">
        <v>-6.1058678205701726</v>
      </c>
      <c r="CR18" s="31">
        <v>-6.3572845657076114</v>
      </c>
      <c r="CS18" s="31">
        <v>-4.5134901877002687</v>
      </c>
      <c r="CT18" s="31">
        <v>-6.6303710772653384</v>
      </c>
      <c r="CU18" s="31">
        <v>-3.829527140874144</v>
      </c>
      <c r="CV18" s="31">
        <v>1.5417406435320919</v>
      </c>
      <c r="CW18" s="31">
        <v>-3.1162758088849554</v>
      </c>
      <c r="CX18" s="31">
        <v>-2.3228643884213196</v>
      </c>
      <c r="CY18" s="31">
        <v>-7.8556256594304923</v>
      </c>
      <c r="CZ18" s="31">
        <v>-2.1035494124011009</v>
      </c>
      <c r="DA18" s="31">
        <v>-8.5919526660412249</v>
      </c>
      <c r="DB18" s="31">
        <v>-4.7755073484759984</v>
      </c>
      <c r="DC18" s="31">
        <v>0</v>
      </c>
      <c r="DD18" s="31">
        <v>0</v>
      </c>
      <c r="DE18" s="31">
        <v>0</v>
      </c>
      <c r="DF18" s="31">
        <v>-0.18999999999999995</v>
      </c>
      <c r="DG18" s="31">
        <v>0</v>
      </c>
      <c r="DH18" s="31">
        <v>-1</v>
      </c>
      <c r="DI18" s="31">
        <v>0</v>
      </c>
      <c r="DJ18" s="31">
        <v>0</v>
      </c>
      <c r="DK18" s="31">
        <v>0</v>
      </c>
      <c r="DL18" s="31">
        <f t="shared" si="0"/>
        <v>-1</v>
      </c>
      <c r="DM18" s="31">
        <v>-1.7322499516990606</v>
      </c>
      <c r="DN18" s="31">
        <v>-1.5626083933036694</v>
      </c>
      <c r="DO18" s="31">
        <v>0.45055990007851637</v>
      </c>
      <c r="DP18" s="31">
        <v>-60.487988299542693</v>
      </c>
      <c r="DQ18" s="31">
        <v>-4.4710597579976525</v>
      </c>
      <c r="DR18" s="31">
        <v>0.13402390983853987</v>
      </c>
      <c r="DS18" s="31">
        <v>0.11819081978174054</v>
      </c>
      <c r="DT18" s="31">
        <v>-21.687401997402265</v>
      </c>
      <c r="DU18" s="31">
        <v>-1.665940984937393</v>
      </c>
      <c r="DV18" s="31">
        <v>-1.7044343719896407</v>
      </c>
      <c r="DW18" s="31">
        <v>-5.5584119830664509</v>
      </c>
      <c r="DX18" s="31">
        <v>-12.154232849362138</v>
      </c>
      <c r="DY18" s="31">
        <v>-4.6081336909272395</v>
      </c>
      <c r="DZ18" s="31">
        <v>-0.41681927197660212</v>
      </c>
      <c r="EA18" s="31">
        <v>-3.3804270012116691</v>
      </c>
      <c r="EB18" s="31">
        <v>2.2409676064228847</v>
      </c>
      <c r="EC18" s="31">
        <v>2.2409676064228847</v>
      </c>
      <c r="ED18" s="31">
        <v>0.74718189055320972</v>
      </c>
      <c r="EE18" s="31">
        <v>-4.6373891200287956</v>
      </c>
      <c r="EF18" s="31">
        <v>-0.18999999999999995</v>
      </c>
      <c r="EG18" s="31">
        <v>0.49329486882624707</v>
      </c>
      <c r="EH18" s="31">
        <v>0.17164940232975714</v>
      </c>
      <c r="EI18" s="31">
        <v>0.38005803317379822</v>
      </c>
      <c r="EJ18" s="31">
        <v>0.21656534041797348</v>
      </c>
      <c r="EK18" s="31">
        <v>-0.13852874249531982</v>
      </c>
      <c r="EL18" s="31">
        <v>0.41966953449719724</v>
      </c>
      <c r="EM18" s="31">
        <v>-2.9215449917956191E-2</v>
      </c>
      <c r="EN18" s="31">
        <v>-7.9145963432318629</v>
      </c>
      <c r="EO18" s="31">
        <v>-14.048866862478251</v>
      </c>
      <c r="EP18" s="31">
        <v>-11.235407400514523</v>
      </c>
      <c r="EQ18" s="31">
        <v>-10.915221700764125</v>
      </c>
      <c r="ER18" s="31">
        <v>-12.058286400100622</v>
      </c>
      <c r="ES18" s="31">
        <v>-8.7734948232091075</v>
      </c>
      <c r="ET18" s="31">
        <v>-8.1774335791811925</v>
      </c>
      <c r="EU18" s="31">
        <v>-11.814109392319734</v>
      </c>
      <c r="EV18" s="31">
        <v>17</v>
      </c>
      <c r="EW18" s="31">
        <v>-11.990645027743458</v>
      </c>
      <c r="EX18" s="31">
        <v>-6.0735470945990189</v>
      </c>
      <c r="EZ18" s="31"/>
    </row>
    <row r="19" spans="1:156" x14ac:dyDescent="0.2">
      <c r="A19" s="31" t="s">
        <v>99</v>
      </c>
      <c r="B19" s="31">
        <v>1997</v>
      </c>
      <c r="C19" s="31">
        <v>3</v>
      </c>
      <c r="D19" s="31">
        <v>2.78</v>
      </c>
      <c r="E19" s="31"/>
      <c r="F19" s="31">
        <v>25.4</v>
      </c>
      <c r="G19" s="31"/>
      <c r="H19" s="31"/>
      <c r="I19" s="31">
        <v>25.4</v>
      </c>
      <c r="J19" s="31">
        <v>2.78</v>
      </c>
      <c r="K19" s="31">
        <v>-78</v>
      </c>
      <c r="L19" s="31">
        <v>-55</v>
      </c>
      <c r="M19" s="31">
        <v>-39</v>
      </c>
      <c r="N19" s="31">
        <v>-84</v>
      </c>
      <c r="O19" s="31">
        <v>0</v>
      </c>
      <c r="P19" s="31">
        <v>0</v>
      </c>
      <c r="Q19" s="31">
        <v>-0.26607450333296867</v>
      </c>
      <c r="R19" s="31">
        <v>-0.99753141533416745</v>
      </c>
      <c r="S19" s="31">
        <v>-5.1157340862419032</v>
      </c>
      <c r="T19" s="31">
        <v>-7.3003941381509474</v>
      </c>
      <c r="U19" s="31">
        <v>-8.7569363773411517</v>
      </c>
      <c r="V19" s="31">
        <v>0.25008817876503864</v>
      </c>
      <c r="W19" s="31">
        <v>0.24399057058661366</v>
      </c>
      <c r="X19" s="31">
        <v>-1.6504575693114809E-3</v>
      </c>
      <c r="Y19" s="31">
        <v>4.4948163767352334E-2</v>
      </c>
      <c r="Z19" s="31"/>
      <c r="AA19" s="31"/>
      <c r="AB19" s="31">
        <v>-4.468796537136944</v>
      </c>
      <c r="AC19" s="31">
        <v>-14.068005875430062</v>
      </c>
      <c r="AD19" s="31">
        <v>-4.6873049174506161</v>
      </c>
      <c r="AE19" s="31">
        <v>-5.7758611334972105</v>
      </c>
      <c r="AF19" s="31">
        <v>0</v>
      </c>
      <c r="AG19" s="31">
        <v>0</v>
      </c>
      <c r="AH19" s="31"/>
      <c r="AI19" s="31"/>
      <c r="AJ19" s="31"/>
      <c r="AK19" s="31"/>
      <c r="AL19" s="31"/>
      <c r="AM19" s="31"/>
      <c r="AN19" s="31">
        <v>0.25910388636215104</v>
      </c>
      <c r="AO19" s="31">
        <v>-0.10417040811423535</v>
      </c>
      <c r="AP19" s="31">
        <v>0.20730500176134151</v>
      </c>
      <c r="AQ19" s="31">
        <v>69</v>
      </c>
      <c r="AR19" s="31">
        <v>0</v>
      </c>
      <c r="AS19" s="31">
        <v>0</v>
      </c>
      <c r="AT19" s="31">
        <v>0</v>
      </c>
      <c r="AU19" s="31">
        <v>0</v>
      </c>
      <c r="AV19" s="31">
        <v>0</v>
      </c>
      <c r="AW19" s="31">
        <v>0</v>
      </c>
      <c r="AX19" s="31">
        <v>0</v>
      </c>
      <c r="AY19" s="31">
        <v>0</v>
      </c>
      <c r="AZ19" s="31"/>
      <c r="BA19" s="31"/>
      <c r="BB19" s="31"/>
      <c r="BC19" s="31"/>
      <c r="BD19" s="31"/>
      <c r="BE19" s="31"/>
      <c r="BF19" s="31">
        <v>53</v>
      </c>
      <c r="BG19" s="31">
        <v>0</v>
      </c>
      <c r="BH19" s="31">
        <v>0</v>
      </c>
      <c r="BI19" s="31">
        <v>0</v>
      </c>
      <c r="BJ19" s="31">
        <v>0</v>
      </c>
      <c r="BK19" s="31">
        <v>0</v>
      </c>
      <c r="BL19" s="31">
        <v>0</v>
      </c>
      <c r="BM19" s="31">
        <v>0</v>
      </c>
      <c r="BN19" s="31">
        <v>0</v>
      </c>
      <c r="BO19" s="31"/>
      <c r="BP19" s="31"/>
      <c r="BQ19" s="31"/>
      <c r="BR19" s="31"/>
      <c r="BS19" s="31">
        <v>950.8719165085389</v>
      </c>
      <c r="BT19" s="31">
        <v>295.87551238205253</v>
      </c>
      <c r="BU19" s="31">
        <v>10.5</v>
      </c>
      <c r="BV19" s="31">
        <v>0.38804715331654582</v>
      </c>
      <c r="BW19" s="31">
        <v>273</v>
      </c>
      <c r="BX19" s="31">
        <v>337.42314990512335</v>
      </c>
      <c r="BY19" s="31">
        <v>-13.378033351091631</v>
      </c>
      <c r="BZ19" s="31">
        <v>5.3592400585859252</v>
      </c>
      <c r="CA19" s="31">
        <v>-9.7799018467164416</v>
      </c>
      <c r="CB19" s="31">
        <v>-24.96505543003132</v>
      </c>
      <c r="CC19" s="31">
        <v>0.92012785641247774</v>
      </c>
      <c r="CD19" s="31">
        <v>-19.802267878815556</v>
      </c>
      <c r="CE19" s="31">
        <v>-11.78264746427363</v>
      </c>
      <c r="CF19" s="31">
        <v>1.0426806849206898</v>
      </c>
      <c r="CG19" s="31">
        <v>-8.3100360896183219</v>
      </c>
      <c r="CH19" s="31">
        <v>-18.52498104153532</v>
      </c>
      <c r="CI19" s="31">
        <v>-3.026715741693522</v>
      </c>
      <c r="CJ19" s="31">
        <v>-15.335545014153219</v>
      </c>
      <c r="CK19" s="31">
        <v>-18.893620557048184</v>
      </c>
      <c r="CL19" s="31">
        <v>1.1425613079644492</v>
      </c>
      <c r="CM19" s="31">
        <v>-16.393269167295031</v>
      </c>
      <c r="CN19" s="31">
        <v>-27.59338315053563</v>
      </c>
      <c r="CO19" s="31">
        <v>0.25153688740493152</v>
      </c>
      <c r="CP19" s="31">
        <v>-23.795850762203724</v>
      </c>
      <c r="CQ19" s="31">
        <v>0.21258073966765564</v>
      </c>
      <c r="CR19" s="31">
        <v>-1.079411328236082</v>
      </c>
      <c r="CS19" s="31">
        <v>-1.3514482011108555</v>
      </c>
      <c r="CT19" s="31">
        <v>-0.80795723778563389</v>
      </c>
      <c r="CU19" s="31">
        <v>0.45044973612132927</v>
      </c>
      <c r="CV19" s="31">
        <v>2.8832690187658314</v>
      </c>
      <c r="CW19" s="31">
        <v>-0.46156463138402393</v>
      </c>
      <c r="CX19" s="31">
        <v>-6.811819541461199E-2</v>
      </c>
      <c r="CY19" s="31">
        <v>2.4084540327256798</v>
      </c>
      <c r="CZ19" s="31">
        <v>4.22222685073835</v>
      </c>
      <c r="DA19" s="31">
        <v>1.1145095168104793</v>
      </c>
      <c r="DB19" s="31">
        <v>0.71968839811595753</v>
      </c>
      <c r="DC19" s="31">
        <v>0</v>
      </c>
      <c r="DD19" s="31">
        <v>0</v>
      </c>
      <c r="DE19" s="31">
        <v>0</v>
      </c>
      <c r="DF19" s="31">
        <v>-0.26000000000000023</v>
      </c>
      <c r="DG19" s="31">
        <v>0</v>
      </c>
      <c r="DH19" s="31">
        <v>0</v>
      </c>
      <c r="DI19" s="31">
        <v>0</v>
      </c>
      <c r="DJ19" s="31">
        <v>0</v>
      </c>
      <c r="DK19" s="31">
        <v>0</v>
      </c>
      <c r="DL19" s="31">
        <f t="shared" si="0"/>
        <v>0</v>
      </c>
      <c r="DM19" s="31">
        <v>-0.55409136480119314</v>
      </c>
      <c r="DN19" s="31">
        <v>-6.2268261299601777</v>
      </c>
      <c r="DO19" s="31">
        <v>-1.7299716723580956</v>
      </c>
      <c r="DP19" s="31">
        <v>70.846310336800187</v>
      </c>
      <c r="DQ19" s="31">
        <v>-3.9496815158315064</v>
      </c>
      <c r="DR19" s="31">
        <v>0.328551061892562</v>
      </c>
      <c r="DS19" s="31">
        <v>-7.0123441315140075E-2</v>
      </c>
      <c r="DT19" s="31">
        <v>12.470918351526624</v>
      </c>
      <c r="DU19" s="31">
        <v>-4.2791087009233735</v>
      </c>
      <c r="DV19" s="31">
        <v>-4.1112826588438045</v>
      </c>
      <c r="DW19" s="31">
        <v>-1.7044343719896407</v>
      </c>
      <c r="DX19" s="31">
        <v>-9.5943462290136967</v>
      </c>
      <c r="DY19" s="31">
        <v>-8.7469833779142192</v>
      </c>
      <c r="DZ19" s="31">
        <v>-4.8983695945109078</v>
      </c>
      <c r="EA19" s="31">
        <v>-0.41681927197660212</v>
      </c>
      <c r="EB19" s="31">
        <v>0.39508499619424242</v>
      </c>
      <c r="EC19" s="31">
        <v>0.39508499619424242</v>
      </c>
      <c r="ED19" s="31">
        <v>-1.3051771553160019</v>
      </c>
      <c r="EE19" s="31">
        <v>0.74718189055320972</v>
      </c>
      <c r="EF19" s="31">
        <v>-0.26000000000000023</v>
      </c>
      <c r="EG19" s="31">
        <v>0.26304414388401254</v>
      </c>
      <c r="EH19" s="31">
        <v>-4.9208264978738973E-2</v>
      </c>
      <c r="EI19" s="31">
        <v>0.17164940232975714</v>
      </c>
      <c r="EJ19" s="31">
        <v>-4.2668848951666824E-2</v>
      </c>
      <c r="EK19" s="31">
        <v>-3.8364147460338643E-2</v>
      </c>
      <c r="EL19" s="31">
        <v>0.21656534041797348</v>
      </c>
      <c r="EM19" s="31">
        <v>-0.13852874249531982</v>
      </c>
      <c r="EN19" s="31">
        <v>-2.2888826558506983</v>
      </c>
      <c r="EO19" s="31">
        <v>-6.8050612478964121</v>
      </c>
      <c r="EP19" s="31">
        <v>-11.976523093815928</v>
      </c>
      <c r="EQ19" s="31">
        <v>-6.1864357752018391</v>
      </c>
      <c r="ER19" s="31">
        <v>-3.803046655937127</v>
      </c>
      <c r="ES19" s="31">
        <v>-9.1923550129695659</v>
      </c>
      <c r="ET19" s="31">
        <v>-11.235407400514523</v>
      </c>
      <c r="EU19" s="31">
        <v>-12.058286400100622</v>
      </c>
      <c r="EV19" s="31">
        <v>18</v>
      </c>
      <c r="EW19" s="31">
        <v>-14.048866862478251</v>
      </c>
      <c r="EX19" s="31">
        <v>-8.7734948232091075</v>
      </c>
      <c r="EZ19" s="31"/>
    </row>
    <row r="20" spans="1:156" x14ac:dyDescent="0.2">
      <c r="A20" s="31" t="s">
        <v>100</v>
      </c>
      <c r="B20" s="31">
        <v>1997</v>
      </c>
      <c r="C20" s="31">
        <v>5</v>
      </c>
      <c r="D20" s="31">
        <v>2.97</v>
      </c>
      <c r="E20" s="31"/>
      <c r="F20" s="31">
        <v>25.9</v>
      </c>
      <c r="G20" s="31"/>
      <c r="H20" s="31"/>
      <c r="I20" s="31">
        <v>25.9</v>
      </c>
      <c r="J20" s="31">
        <v>2.97</v>
      </c>
      <c r="K20" s="31">
        <v>-73</v>
      </c>
      <c r="L20" s="31">
        <v>-49</v>
      </c>
      <c r="M20" s="31">
        <v>-35</v>
      </c>
      <c r="N20" s="31">
        <v>-75</v>
      </c>
      <c r="O20" s="31">
        <v>0</v>
      </c>
      <c r="P20" s="31">
        <v>0</v>
      </c>
      <c r="Q20" s="31">
        <v>0.16848775887254996</v>
      </c>
      <c r="R20" s="31">
        <v>4.2011475724401137</v>
      </c>
      <c r="S20" s="31">
        <v>5.7884222747099567</v>
      </c>
      <c r="T20" s="31">
        <v>-2.2562076465853198</v>
      </c>
      <c r="U20" s="31">
        <v>0.39494889634932723</v>
      </c>
      <c r="V20" s="31">
        <v>6.9012978836317185E-2</v>
      </c>
      <c r="W20" s="31">
        <v>0.13573443928005258</v>
      </c>
      <c r="X20" s="31">
        <v>8.5841859993921688E-2</v>
      </c>
      <c r="Y20" s="31">
        <v>-0.28926111403971078</v>
      </c>
      <c r="Z20" s="31"/>
      <c r="AA20" s="31"/>
      <c r="AB20" s="31">
        <v>1.1184648845979213</v>
      </c>
      <c r="AC20" s="31">
        <v>-5.2571423440380345</v>
      </c>
      <c r="AD20" s="31">
        <v>0.38155980212398655</v>
      </c>
      <c r="AE20" s="31">
        <v>3.224002035208724</v>
      </c>
      <c r="AF20" s="31">
        <v>0</v>
      </c>
      <c r="AG20" s="31">
        <v>0</v>
      </c>
      <c r="AH20" s="31"/>
      <c r="AI20" s="31"/>
      <c r="AJ20" s="31"/>
      <c r="AK20" s="31"/>
      <c r="AL20" s="31"/>
      <c r="AM20" s="31"/>
      <c r="AN20" s="31">
        <v>-4.9228561391223757E-3</v>
      </c>
      <c r="AO20" s="31">
        <v>-1.8925437254167829E-2</v>
      </c>
      <c r="AP20" s="31">
        <v>-9.393309072059576E-3</v>
      </c>
      <c r="AQ20" s="31">
        <v>71</v>
      </c>
      <c r="AR20" s="31">
        <v>0</v>
      </c>
      <c r="AS20" s="31">
        <v>0</v>
      </c>
      <c r="AT20" s="31">
        <v>0</v>
      </c>
      <c r="AU20" s="31">
        <v>0</v>
      </c>
      <c r="AV20" s="31">
        <v>0</v>
      </c>
      <c r="AW20" s="31">
        <v>0</v>
      </c>
      <c r="AX20" s="31">
        <v>0</v>
      </c>
      <c r="AY20" s="31">
        <v>0</v>
      </c>
      <c r="AZ20" s="31"/>
      <c r="BA20" s="31"/>
      <c r="BB20" s="31"/>
      <c r="BC20" s="31"/>
      <c r="BD20" s="31"/>
      <c r="BE20" s="31"/>
      <c r="BF20" s="31">
        <v>53</v>
      </c>
      <c r="BG20" s="31">
        <v>0</v>
      </c>
      <c r="BH20" s="31">
        <v>0</v>
      </c>
      <c r="BI20" s="31">
        <v>0</v>
      </c>
      <c r="BJ20" s="31">
        <v>0</v>
      </c>
      <c r="BK20" s="31">
        <v>0</v>
      </c>
      <c r="BL20" s="31">
        <v>0</v>
      </c>
      <c r="BM20" s="31">
        <v>0</v>
      </c>
      <c r="BN20" s="31">
        <v>0</v>
      </c>
      <c r="BO20" s="31"/>
      <c r="BP20" s="31"/>
      <c r="BQ20" s="31"/>
      <c r="BR20" s="31"/>
      <c r="BS20" s="31">
        <v>950.52793296089396</v>
      </c>
      <c r="BT20" s="31">
        <v>304.15110446396949</v>
      </c>
      <c r="BU20" s="31">
        <v>10.9</v>
      </c>
      <c r="BV20" s="31">
        <v>0.28776806499614466</v>
      </c>
      <c r="BW20" s="31">
        <v>334</v>
      </c>
      <c r="BX20" s="31">
        <v>331.44972067039112</v>
      </c>
      <c r="BY20" s="31">
        <v>-8.3618837175475562</v>
      </c>
      <c r="BZ20" s="31">
        <v>11.586640751864067</v>
      </c>
      <c r="CA20" s="31">
        <v>-1.1583116224691281</v>
      </c>
      <c r="CB20" s="31">
        <v>-23.160698426254733</v>
      </c>
      <c r="CC20" s="31">
        <v>2.7679256252446578</v>
      </c>
      <c r="CD20" s="31">
        <v>-13.674205664815446</v>
      </c>
      <c r="CE20" s="31">
        <v>-5.7732285917974906</v>
      </c>
      <c r="CF20" s="31">
        <v>7.8386824750551227</v>
      </c>
      <c r="CG20" s="31">
        <v>0.1597918529752036</v>
      </c>
      <c r="CH20" s="31">
        <v>-14.349737190249236</v>
      </c>
      <c r="CI20" s="31">
        <v>1.0839584609781241</v>
      </c>
      <c r="CJ20" s="31">
        <v>-8.6138487653367832</v>
      </c>
      <c r="CK20" s="31">
        <v>-14.882537790325014</v>
      </c>
      <c r="CL20" s="31">
        <v>6.2880913983011553</v>
      </c>
      <c r="CM20" s="31">
        <v>-9.8998365106034178</v>
      </c>
      <c r="CN20" s="31">
        <v>-27.668763979132887</v>
      </c>
      <c r="CO20" s="31">
        <v>0.83857522375833327</v>
      </c>
      <c r="CP20" s="31">
        <v>-19.232900287882302</v>
      </c>
      <c r="CQ20" s="31">
        <v>-3.9351082163794362</v>
      </c>
      <c r="CR20" s="31">
        <v>2.6715138501963942</v>
      </c>
      <c r="CS20" s="31">
        <v>-1.5348979286384425</v>
      </c>
      <c r="CT20" s="31">
        <v>0.6223074030344582</v>
      </c>
      <c r="CU20" s="31">
        <v>-7.3042537849579663</v>
      </c>
      <c r="CV20" s="31">
        <v>-2.3832415517767167</v>
      </c>
      <c r="CW20" s="31">
        <v>-3.2526909943068665</v>
      </c>
      <c r="CX20" s="31">
        <v>-5.6518814950952212</v>
      </c>
      <c r="CY20" s="31">
        <v>-3.6011305588509015</v>
      </c>
      <c r="CZ20" s="31">
        <v>1.6764878097026295</v>
      </c>
      <c r="DA20" s="31">
        <v>0.94591527651215856</v>
      </c>
      <c r="DB20" s="31">
        <v>-1.4088313853400691</v>
      </c>
      <c r="DC20" s="31">
        <v>0</v>
      </c>
      <c r="DD20" s="31">
        <v>0</v>
      </c>
      <c r="DE20" s="31">
        <v>0</v>
      </c>
      <c r="DF20" s="31">
        <v>0.19000000000000039</v>
      </c>
      <c r="DG20" s="31">
        <v>0</v>
      </c>
      <c r="DH20" s="31">
        <v>0</v>
      </c>
      <c r="DI20" s="31">
        <v>0</v>
      </c>
      <c r="DJ20" s="31">
        <v>0</v>
      </c>
      <c r="DK20" s="31">
        <v>0</v>
      </c>
      <c r="DL20" s="31">
        <f t="shared" si="0"/>
        <v>0</v>
      </c>
      <c r="DM20" s="31">
        <v>4.5634019028068025</v>
      </c>
      <c r="DN20" s="31">
        <v>4.0829331778297702</v>
      </c>
      <c r="DO20" s="31">
        <v>3.2862381556385416</v>
      </c>
      <c r="DP20" s="31">
        <v>-5.9056715388737198</v>
      </c>
      <c r="DQ20" s="31">
        <v>-2.4873065106905452</v>
      </c>
      <c r="DR20" s="31">
        <v>0.30969880764499297</v>
      </c>
      <c r="DS20" s="31">
        <v>-0.10767247906363245</v>
      </c>
      <c r="DT20" s="31">
        <v>62.453605363581381</v>
      </c>
      <c r="DU20" s="31">
        <v>-0.89552304861089738</v>
      </c>
      <c r="DV20" s="31">
        <v>0.7448028350404251</v>
      </c>
      <c r="DW20" s="31">
        <v>-4.1112826588438045</v>
      </c>
      <c r="DX20" s="31">
        <v>-5.8619529001481947</v>
      </c>
      <c r="DY20" s="31">
        <v>-1.061158528651589</v>
      </c>
      <c r="DZ20" s="31">
        <v>4.5928182795413983</v>
      </c>
      <c r="EA20" s="31">
        <v>-4.8983695945109078</v>
      </c>
      <c r="EB20" s="31">
        <v>0.93972105987857901</v>
      </c>
      <c r="EC20" s="31">
        <v>0.93972105987857901</v>
      </c>
      <c r="ED20" s="31">
        <v>-2.287267002472889E-2</v>
      </c>
      <c r="EE20" s="31">
        <v>-1.3051771553160019</v>
      </c>
      <c r="EF20" s="31">
        <v>0.19000000000000039</v>
      </c>
      <c r="EG20" s="31">
        <v>7.4006824416900319E-2</v>
      </c>
      <c r="EH20" s="31">
        <v>-0.15870306333571843</v>
      </c>
      <c r="EI20" s="31">
        <v>-4.9208264978738973E-2</v>
      </c>
      <c r="EJ20" s="31">
        <v>-0.1461830292062237</v>
      </c>
      <c r="EK20" s="31">
        <v>-0.1134118695651139</v>
      </c>
      <c r="EL20" s="31">
        <v>-4.2668848951666824E-2</v>
      </c>
      <c r="EM20" s="31">
        <v>-3.8364147460338643E-2</v>
      </c>
      <c r="EN20" s="31">
        <v>-0.99753141533416745</v>
      </c>
      <c r="EO20" s="31">
        <v>-7.3003941381509474</v>
      </c>
      <c r="EP20" s="31">
        <v>-8.7569363773411517</v>
      </c>
      <c r="EQ20" s="31">
        <v>-4.468796537136944</v>
      </c>
      <c r="ER20" s="31">
        <v>-4.6873049174506161</v>
      </c>
      <c r="ES20" s="31">
        <v>-5.7758611334972105</v>
      </c>
      <c r="ET20" s="31">
        <v>-11.976523093815928</v>
      </c>
      <c r="EU20" s="31">
        <v>-3.803046655937127</v>
      </c>
      <c r="EV20" s="31">
        <v>19</v>
      </c>
      <c r="EW20" s="31">
        <v>-6.8050612478964121</v>
      </c>
      <c r="EX20" s="31">
        <v>-9.1923550129695659</v>
      </c>
      <c r="EZ20" s="31"/>
    </row>
    <row r="21" spans="1:156" x14ac:dyDescent="0.2">
      <c r="A21" s="31" t="s">
        <v>101</v>
      </c>
      <c r="B21" s="31">
        <v>1997</v>
      </c>
      <c r="C21" s="31">
        <v>7</v>
      </c>
      <c r="D21" s="31">
        <v>3.02</v>
      </c>
      <c r="E21" s="31"/>
      <c r="F21" s="31">
        <v>25.9</v>
      </c>
      <c r="G21" s="31"/>
      <c r="H21" s="31"/>
      <c r="I21" s="31">
        <v>25.9</v>
      </c>
      <c r="J21" s="31">
        <v>3.02</v>
      </c>
      <c r="K21" s="31">
        <v>-68</v>
      </c>
      <c r="L21" s="31">
        <v>-47</v>
      </c>
      <c r="M21" s="31">
        <v>-26</v>
      </c>
      <c r="N21" s="31">
        <v>-74</v>
      </c>
      <c r="O21" s="31">
        <v>0</v>
      </c>
      <c r="P21" s="31">
        <v>0</v>
      </c>
      <c r="Q21" s="31">
        <v>6.915680124571609E-2</v>
      </c>
      <c r="R21" s="31">
        <v>4.7622955271760983</v>
      </c>
      <c r="S21" s="31">
        <v>1.9936840445117734</v>
      </c>
      <c r="T21" s="31">
        <v>5.2282139634419877</v>
      </c>
      <c r="U21" s="31">
        <v>-3.2686046845389662</v>
      </c>
      <c r="V21" s="31">
        <v>-0.25206222109240484</v>
      </c>
      <c r="W21" s="31">
        <v>8.6315728844531758E-2</v>
      </c>
      <c r="X21" s="31">
        <v>-9.480042548880574E-2</v>
      </c>
      <c r="Y21" s="31">
        <v>-0.2975065893516069</v>
      </c>
      <c r="Z21" s="31"/>
      <c r="AA21" s="31"/>
      <c r="AB21" s="31">
        <v>2.8494967929430066</v>
      </c>
      <c r="AC21" s="31">
        <v>-5.1033453208351016</v>
      </c>
      <c r="AD21" s="31">
        <v>7.2556708667658043</v>
      </c>
      <c r="AE21" s="31">
        <v>-1.2263403194937632</v>
      </c>
      <c r="AF21" s="31">
        <v>0</v>
      </c>
      <c r="AG21" s="31">
        <v>0</v>
      </c>
      <c r="AH21" s="31"/>
      <c r="AI21" s="31"/>
      <c r="AJ21" s="31"/>
      <c r="AK21" s="31"/>
      <c r="AL21" s="31"/>
      <c r="AM21" s="31"/>
      <c r="AN21" s="31">
        <v>-0.12907603756415104</v>
      </c>
      <c r="AO21" s="31">
        <v>-0.10427665718902769</v>
      </c>
      <c r="AP21" s="31">
        <v>-0.14267387402998655</v>
      </c>
      <c r="AQ21" s="31">
        <v>73</v>
      </c>
      <c r="AR21" s="31">
        <v>0</v>
      </c>
      <c r="AS21" s="31">
        <v>0</v>
      </c>
      <c r="AT21" s="31">
        <v>0</v>
      </c>
      <c r="AU21" s="31">
        <v>0</v>
      </c>
      <c r="AV21" s="31">
        <v>0</v>
      </c>
      <c r="AW21" s="31">
        <v>0</v>
      </c>
      <c r="AX21" s="31">
        <v>0</v>
      </c>
      <c r="AY21" s="31">
        <v>0</v>
      </c>
      <c r="AZ21" s="31"/>
      <c r="BA21" s="31"/>
      <c r="BB21" s="31"/>
      <c r="BC21" s="31"/>
      <c r="BD21" s="31"/>
      <c r="BE21" s="31"/>
      <c r="BF21" s="31">
        <v>53</v>
      </c>
      <c r="BG21" s="31">
        <v>0</v>
      </c>
      <c r="BH21" s="31">
        <v>0</v>
      </c>
      <c r="BI21" s="31">
        <v>0</v>
      </c>
      <c r="BJ21" s="31">
        <v>0</v>
      </c>
      <c r="BK21" s="31">
        <v>0</v>
      </c>
      <c r="BL21" s="31">
        <v>0</v>
      </c>
      <c r="BM21" s="31">
        <v>0</v>
      </c>
      <c r="BN21" s="31">
        <v>0</v>
      </c>
      <c r="BO21" s="31"/>
      <c r="BP21" s="31"/>
      <c r="BQ21" s="31"/>
      <c r="BR21" s="31"/>
      <c r="BS21" s="31">
        <v>1011.8622262773723</v>
      </c>
      <c r="BT21" s="31">
        <v>313.38968523867197</v>
      </c>
      <c r="BU21" s="31">
        <v>10.9</v>
      </c>
      <c r="BV21" s="31">
        <v>0.2834844788376859</v>
      </c>
      <c r="BW21" s="31">
        <v>385</v>
      </c>
      <c r="BX21" s="31">
        <v>324.89781021897812</v>
      </c>
      <c r="BY21" s="31">
        <v>-6.2414585330508601</v>
      </c>
      <c r="BZ21" s="31">
        <v>17.956867840818077</v>
      </c>
      <c r="CA21" s="31">
        <v>3.8416883775308719</v>
      </c>
      <c r="CB21" s="31">
        <v>-18.297205571814949</v>
      </c>
      <c r="CC21" s="31">
        <v>5.1324778582027193</v>
      </c>
      <c r="CD21" s="31">
        <v>-7.4368991999163683</v>
      </c>
      <c r="CE21" s="31">
        <v>-5.4526690508460476</v>
      </c>
      <c r="CF21" s="31">
        <v>10.727310957726935</v>
      </c>
      <c r="CG21" s="31">
        <v>2.1597918529752036</v>
      </c>
      <c r="CH21" s="31">
        <v>-12.427684649805499</v>
      </c>
      <c r="CI21" s="31">
        <v>1.5043582041954053</v>
      </c>
      <c r="CJ21" s="31">
        <v>-5.8222617205162948</v>
      </c>
      <c r="CK21" s="31">
        <v>-7.8586603973823763</v>
      </c>
      <c r="CL21" s="31">
        <v>16.566921017338693</v>
      </c>
      <c r="CM21" s="31">
        <v>-0.89983651060341785</v>
      </c>
      <c r="CN21" s="31">
        <v>-18.842850572860684</v>
      </c>
      <c r="CO21" s="31">
        <v>6.9851154721849511</v>
      </c>
      <c r="CP21" s="31">
        <v>-9.6154323391723118</v>
      </c>
      <c r="CQ21" s="31">
        <v>3.8712994731799824</v>
      </c>
      <c r="CR21" s="31">
        <v>8.9876817573079251</v>
      </c>
      <c r="CS21" s="31">
        <v>1.1515738204183541</v>
      </c>
      <c r="CT21" s="31">
        <v>5.4893225675857638</v>
      </c>
      <c r="CU21" s="31">
        <v>3.8323341455732867</v>
      </c>
      <c r="CV21" s="31">
        <v>6.6730222529416663</v>
      </c>
      <c r="CW21" s="31">
        <v>6.2994296506717413</v>
      </c>
      <c r="CX21" s="31">
        <v>2.038825542819966</v>
      </c>
      <c r="CY21" s="31">
        <v>3.2391247887003223</v>
      </c>
      <c r="CZ21" s="31">
        <v>6.2067021533333753</v>
      </c>
      <c r="DA21" s="31">
        <v>6.3404104832366865</v>
      </c>
      <c r="DB21" s="31">
        <v>-4.8665303766591811E-2</v>
      </c>
      <c r="DC21" s="31">
        <v>0</v>
      </c>
      <c r="DD21" s="31">
        <v>0</v>
      </c>
      <c r="DE21" s="31">
        <v>0</v>
      </c>
      <c r="DF21" s="31">
        <v>4.9999999999999822E-2</v>
      </c>
      <c r="DG21" s="31">
        <v>0</v>
      </c>
      <c r="DH21" s="31">
        <v>0</v>
      </c>
      <c r="DI21" s="31">
        <v>0</v>
      </c>
      <c r="DJ21" s="31">
        <v>0</v>
      </c>
      <c r="DK21" s="31">
        <v>0</v>
      </c>
      <c r="DL21" s="31">
        <f t="shared" si="0"/>
        <v>0</v>
      </c>
      <c r="DM21" s="31">
        <v>4.890019564643743</v>
      </c>
      <c r="DN21" s="31">
        <v>1.5358347218286332</v>
      </c>
      <c r="DO21" s="31">
        <v>8.8905847370365159</v>
      </c>
      <c r="DP21" s="31">
        <v>57.723835783453012</v>
      </c>
      <c r="DQ21" s="31">
        <v>8.7162729741605452E-2</v>
      </c>
      <c r="DR21" s="31">
        <v>-9.8725111150471584E-2</v>
      </c>
      <c r="DS21" s="31">
        <v>-4.3300347814690693E-2</v>
      </c>
      <c r="DT21" s="31">
        <v>62.015724186047869</v>
      </c>
      <c r="DU21" s="31">
        <v>0.81728788471734504</v>
      </c>
      <c r="DV21" s="31">
        <v>1.4060824336409876</v>
      </c>
      <c r="DW21" s="31">
        <v>0.7448028350404251</v>
      </c>
      <c r="DX21" s="31">
        <v>-6.4397425674473086</v>
      </c>
      <c r="DY21" s="31">
        <v>0.21567110483440644</v>
      </c>
      <c r="DZ21" s="31">
        <v>2.9898432930281156</v>
      </c>
      <c r="EA21" s="31">
        <v>4.5928182795413983</v>
      </c>
      <c r="EB21" s="31">
        <v>7.1042555330245492</v>
      </c>
      <c r="EC21" s="31">
        <v>7.1042555330245492</v>
      </c>
      <c r="ED21" s="31">
        <v>6.2173646025252838</v>
      </c>
      <c r="EE21" s="31">
        <v>-2.287267002472889E-2</v>
      </c>
      <c r="EF21" s="31">
        <v>4.9999999999999822E-2</v>
      </c>
      <c r="EG21" s="31">
        <v>-0.23123107500399964</v>
      </c>
      <c r="EH21" s="31">
        <v>-0.37305283883641432</v>
      </c>
      <c r="EI21" s="31">
        <v>-0.15870306333571843</v>
      </c>
      <c r="EJ21" s="31">
        <v>-0.38648048972208576</v>
      </c>
      <c r="EK21" s="31">
        <v>-9.4394652052494879E-2</v>
      </c>
      <c r="EL21" s="31">
        <v>-0.1461830292062237</v>
      </c>
      <c r="EM21" s="31">
        <v>-0.1134118695651139</v>
      </c>
      <c r="EN21" s="31">
        <v>4.2011475724401137</v>
      </c>
      <c r="EO21" s="31">
        <v>-2.2562076465853198</v>
      </c>
      <c r="EP21" s="31">
        <v>0.39494889634932723</v>
      </c>
      <c r="EQ21" s="31">
        <v>1.1184648845979213</v>
      </c>
      <c r="ER21" s="31">
        <v>0.38155980212398655</v>
      </c>
      <c r="ES21" s="31">
        <v>3.224002035208724</v>
      </c>
      <c r="ET21" s="31">
        <v>-8.7569363773411517</v>
      </c>
      <c r="EU21" s="31">
        <v>-4.6873049174506161</v>
      </c>
      <c r="EV21" s="31">
        <v>20</v>
      </c>
      <c r="EW21" s="31">
        <v>-7.3003941381509474</v>
      </c>
      <c r="EX21" s="31">
        <v>-5.7758611334972105</v>
      </c>
      <c r="EZ21" s="31"/>
    </row>
    <row r="22" spans="1:156" x14ac:dyDescent="0.2">
      <c r="A22" s="31" t="s">
        <v>102</v>
      </c>
      <c r="B22" s="31">
        <v>1997</v>
      </c>
      <c r="C22" s="31">
        <v>9</v>
      </c>
      <c r="D22" s="31">
        <v>3.23</v>
      </c>
      <c r="E22" s="31"/>
      <c r="F22" s="31">
        <v>31.2</v>
      </c>
      <c r="G22" s="31"/>
      <c r="H22" s="31"/>
      <c r="I22" s="31">
        <v>31.2</v>
      </c>
      <c r="J22" s="31">
        <v>3.23</v>
      </c>
      <c r="K22" s="31">
        <v>-65</v>
      </c>
      <c r="L22" s="31">
        <v>-47</v>
      </c>
      <c r="M22" s="31">
        <v>-19</v>
      </c>
      <c r="N22" s="31">
        <v>-72</v>
      </c>
      <c r="O22" s="31">
        <v>0</v>
      </c>
      <c r="P22" s="31">
        <v>0</v>
      </c>
      <c r="Q22" s="31">
        <v>0.23253503203999315</v>
      </c>
      <c r="R22" s="31">
        <v>3.0803430007668609</v>
      </c>
      <c r="S22" s="31">
        <v>-8.5837709059029331E-4</v>
      </c>
      <c r="T22" s="31">
        <v>7.5278488948431725</v>
      </c>
      <c r="U22" s="31">
        <v>-2.6634653763299374</v>
      </c>
      <c r="V22" s="31">
        <v>-0.26470734104963833</v>
      </c>
      <c r="W22" s="31">
        <v>0.29631572884453172</v>
      </c>
      <c r="X22" s="31">
        <v>-6.4188869753149191E-2</v>
      </c>
      <c r="Y22" s="31">
        <v>-0.20399753997539882</v>
      </c>
      <c r="Z22" s="31"/>
      <c r="AA22" s="31"/>
      <c r="AB22" s="31">
        <v>1.9797904243442173</v>
      </c>
      <c r="AC22" s="31">
        <v>-6.1834015391017862</v>
      </c>
      <c r="AD22" s="31">
        <v>8.3448376996544642</v>
      </c>
      <c r="AE22" s="31">
        <v>-0.68511948346896823</v>
      </c>
      <c r="AF22" s="31">
        <v>0</v>
      </c>
      <c r="AG22" s="31">
        <v>0</v>
      </c>
      <c r="AH22" s="31"/>
      <c r="AI22" s="31"/>
      <c r="AJ22" s="31"/>
      <c r="AK22" s="31"/>
      <c r="AL22" s="31"/>
      <c r="AM22" s="31"/>
      <c r="AN22" s="31">
        <v>-0.38693256312754226</v>
      </c>
      <c r="AO22" s="31">
        <v>-9.5462407969519408E-2</v>
      </c>
      <c r="AP22" s="31">
        <v>-0.36897691346588618</v>
      </c>
      <c r="AQ22" s="31">
        <v>75</v>
      </c>
      <c r="AR22" s="31">
        <v>0</v>
      </c>
      <c r="AS22" s="31">
        <v>0</v>
      </c>
      <c r="AT22" s="31">
        <v>0</v>
      </c>
      <c r="AU22" s="31">
        <v>0</v>
      </c>
      <c r="AV22" s="31">
        <v>0</v>
      </c>
      <c r="AW22" s="31">
        <v>0</v>
      </c>
      <c r="AX22" s="31">
        <v>0</v>
      </c>
      <c r="AY22" s="31">
        <v>0</v>
      </c>
      <c r="AZ22" s="31"/>
      <c r="BA22" s="31"/>
      <c r="BB22" s="31"/>
      <c r="BC22" s="31"/>
      <c r="BD22" s="31"/>
      <c r="BE22" s="31"/>
      <c r="BF22" s="31">
        <v>53</v>
      </c>
      <c r="BG22" s="31">
        <v>0</v>
      </c>
      <c r="BH22" s="31">
        <v>0</v>
      </c>
      <c r="BI22" s="31">
        <v>0</v>
      </c>
      <c r="BJ22" s="31">
        <v>0</v>
      </c>
      <c r="BK22" s="31">
        <v>0</v>
      </c>
      <c r="BL22" s="31">
        <v>0</v>
      </c>
      <c r="BM22" s="31">
        <v>0</v>
      </c>
      <c r="BN22" s="31">
        <v>0</v>
      </c>
      <c r="BO22" s="31"/>
      <c r="BP22" s="31"/>
      <c r="BQ22" s="31"/>
      <c r="BR22" s="31"/>
      <c r="BS22" s="31">
        <v>1043.8801319648094</v>
      </c>
      <c r="BT22" s="31">
        <v>309.40926468703668</v>
      </c>
      <c r="BU22" s="31">
        <v>11</v>
      </c>
      <c r="BV22" s="31">
        <v>-0.18510807737505164</v>
      </c>
      <c r="BW22" s="31">
        <v>415</v>
      </c>
      <c r="BX22" s="31">
        <v>326.83559384164221</v>
      </c>
      <c r="BY22" s="31">
        <v>-4.7446625299889575</v>
      </c>
      <c r="BZ22" s="31">
        <v>20.36650875880251</v>
      </c>
      <c r="CA22" s="31">
        <v>7.7470859335927003</v>
      </c>
      <c r="CB22" s="31">
        <v>-30.230074881108571</v>
      </c>
      <c r="CC22" s="31">
        <v>6.5822144658251034</v>
      </c>
      <c r="CD22" s="31">
        <v>-4.8028431824658711</v>
      </c>
      <c r="CE22" s="31">
        <v>-6.3293754302286871</v>
      </c>
      <c r="CF22" s="31">
        <v>10.344447489684221</v>
      </c>
      <c r="CG22" s="31">
        <v>2.777248838623585</v>
      </c>
      <c r="CH22" s="31">
        <v>-20.954558622360445</v>
      </c>
      <c r="CI22" s="31">
        <v>0.57518158255851404</v>
      </c>
      <c r="CJ22" s="31">
        <v>-6.0563803677019266</v>
      </c>
      <c r="CK22" s="31">
        <v>-1.8902416521479886</v>
      </c>
      <c r="CL22" s="31">
        <v>23.015940317836083</v>
      </c>
      <c r="CM22" s="31">
        <v>6.7235216535694846</v>
      </c>
      <c r="CN22" s="31">
        <v>-30.886632801026984</v>
      </c>
      <c r="CO22" s="31">
        <v>12.306609735965313</v>
      </c>
      <c r="CP22" s="31">
        <v>-2.7980537726310288</v>
      </c>
      <c r="CQ22" s="31">
        <v>2.2145282072567953</v>
      </c>
      <c r="CR22" s="31">
        <v>7.7723499023836755</v>
      </c>
      <c r="CS22" s="31">
        <v>2.4228710535368765</v>
      </c>
      <c r="CT22" s="31">
        <v>6.9101789260143267</v>
      </c>
      <c r="CU22" s="31">
        <v>0.38678426066202121</v>
      </c>
      <c r="CV22" s="31">
        <v>5.4306780565146076</v>
      </c>
      <c r="CW22" s="31">
        <v>4.875606972053701</v>
      </c>
      <c r="CX22" s="31">
        <v>0.48136036817629035</v>
      </c>
      <c r="CY22" s="31">
        <v>7.0259361647724221</v>
      </c>
      <c r="CZ22" s="31">
        <v>12.349429207080687</v>
      </c>
      <c r="DA22" s="31">
        <v>10.24098754241569</v>
      </c>
      <c r="DB22" s="31">
        <v>6.1616931273745772</v>
      </c>
      <c r="DC22" s="31">
        <v>0</v>
      </c>
      <c r="DD22" s="31">
        <v>0</v>
      </c>
      <c r="DE22" s="31">
        <v>0</v>
      </c>
      <c r="DF22" s="31">
        <v>0.20999999999999996</v>
      </c>
      <c r="DG22" s="31">
        <v>0</v>
      </c>
      <c r="DH22" s="31">
        <v>0</v>
      </c>
      <c r="DI22" s="31">
        <v>0</v>
      </c>
      <c r="DJ22" s="31">
        <v>0</v>
      </c>
      <c r="DK22" s="31">
        <v>0</v>
      </c>
      <c r="DL22" s="31">
        <f t="shared" si="0"/>
        <v>0</v>
      </c>
      <c r="DM22" s="31">
        <v>3.0697021705890171</v>
      </c>
      <c r="DN22" s="31">
        <v>-0.34086485196670663</v>
      </c>
      <c r="DO22" s="31">
        <v>7.8087001650661341</v>
      </c>
      <c r="DP22" s="31">
        <v>24.865700941946763</v>
      </c>
      <c r="DQ22" s="31">
        <v>-12.603003301443938</v>
      </c>
      <c r="DR22" s="31">
        <v>3.0882189080144194E-2</v>
      </c>
      <c r="DS22" s="31">
        <v>-0.49325128066270724</v>
      </c>
      <c r="DT22" s="31">
        <v>45.155157463138771</v>
      </c>
      <c r="DU22" s="31">
        <v>2.011220422629151</v>
      </c>
      <c r="DV22" s="31">
        <v>1.6898450115931118</v>
      </c>
      <c r="DW22" s="31">
        <v>1.4060824336409876</v>
      </c>
      <c r="DX22" s="31">
        <v>2.0103975715290745</v>
      </c>
      <c r="DY22" s="31">
        <v>0.25860187872598317</v>
      </c>
      <c r="DZ22" s="31">
        <v>1.7989515214602516</v>
      </c>
      <c r="EA22" s="31">
        <v>2.9898432930281156</v>
      </c>
      <c r="EB22" s="31">
        <v>12.432812408790848</v>
      </c>
      <c r="EC22" s="31">
        <v>12.432812408790848</v>
      </c>
      <c r="ED22" s="31">
        <v>9.4369149015390974</v>
      </c>
      <c r="EE22" s="31">
        <v>6.2173646025252838</v>
      </c>
      <c r="EF22" s="31">
        <v>0.20999999999999996</v>
      </c>
      <c r="EG22" s="31">
        <v>-0.22723398864267619</v>
      </c>
      <c r="EH22" s="31">
        <v>-0.22230465253869264</v>
      </c>
      <c r="EI22" s="31">
        <v>-0.37305283883641432</v>
      </c>
      <c r="EJ22" s="31">
        <v>-0.26125130519721917</v>
      </c>
      <c r="EK22" s="31">
        <v>0.16113502344979619</v>
      </c>
      <c r="EL22" s="31">
        <v>-0.38648048972208576</v>
      </c>
      <c r="EM22" s="31">
        <v>-9.4394652052494879E-2</v>
      </c>
      <c r="EN22" s="31">
        <v>4.7622955271760983</v>
      </c>
      <c r="EO22" s="31">
        <v>5.2282139634419877</v>
      </c>
      <c r="EP22" s="31">
        <v>-3.2686046845389662</v>
      </c>
      <c r="EQ22" s="31">
        <v>2.8494967929430066</v>
      </c>
      <c r="ER22" s="31">
        <v>7.2556708667658043</v>
      </c>
      <c r="ES22" s="31">
        <v>-1.2263403194937632</v>
      </c>
      <c r="ET22" s="31">
        <v>0.39494889634932723</v>
      </c>
      <c r="EU22" s="31">
        <v>0.38155980212398655</v>
      </c>
      <c r="EV22" s="31">
        <v>21</v>
      </c>
      <c r="EW22" s="31">
        <v>-2.2562076465853198</v>
      </c>
      <c r="EX22" s="31">
        <v>3.224002035208724</v>
      </c>
      <c r="EZ22" s="31"/>
    </row>
    <row r="23" spans="1:156" x14ac:dyDescent="0.2">
      <c r="A23" s="31" t="s">
        <v>103</v>
      </c>
      <c r="B23" s="31">
        <v>1997</v>
      </c>
      <c r="C23" s="31">
        <v>11</v>
      </c>
      <c r="D23" s="31">
        <v>3.07</v>
      </c>
      <c r="E23" s="31"/>
      <c r="F23" s="31">
        <v>32</v>
      </c>
      <c r="G23" s="31"/>
      <c r="H23" s="31"/>
      <c r="I23" s="31">
        <v>32</v>
      </c>
      <c r="J23" s="31">
        <v>3.07</v>
      </c>
      <c r="K23" s="31">
        <v>-67</v>
      </c>
      <c r="L23" s="31">
        <v>-45</v>
      </c>
      <c r="M23" s="31">
        <v>-36</v>
      </c>
      <c r="N23" s="31">
        <v>-72</v>
      </c>
      <c r="O23" s="31">
        <v>0</v>
      </c>
      <c r="P23" s="31">
        <v>0</v>
      </c>
      <c r="Q23" s="31">
        <v>-0.11556963201121648</v>
      </c>
      <c r="R23" s="31">
        <v>-1.8775158455196601</v>
      </c>
      <c r="S23" s="31">
        <v>1.9692761799697482</v>
      </c>
      <c r="T23" s="31">
        <v>-14.12040242617547</v>
      </c>
      <c r="U23" s="31">
        <v>-4.1933973413344505</v>
      </c>
      <c r="V23" s="31">
        <v>-0.27627726107814965</v>
      </c>
      <c r="W23" s="31">
        <v>3.6897018409011384E-2</v>
      </c>
      <c r="X23" s="31">
        <v>0.21146878060311325</v>
      </c>
      <c r="Y23" s="31">
        <v>-0.36399753997539896</v>
      </c>
      <c r="Z23" s="31"/>
      <c r="AA23" s="31"/>
      <c r="AB23" s="31">
        <v>-2.7086686282946606</v>
      </c>
      <c r="AC23" s="31">
        <v>-4.3635613543687519</v>
      </c>
      <c r="AD23" s="31">
        <v>-14.158582250752554</v>
      </c>
      <c r="AE23" s="31">
        <v>-2.3554384702321309</v>
      </c>
      <c r="AF23" s="31">
        <v>0</v>
      </c>
      <c r="AG23" s="31">
        <v>0</v>
      </c>
      <c r="AH23" s="31"/>
      <c r="AI23" s="31"/>
      <c r="AJ23" s="31"/>
      <c r="AK23" s="31"/>
      <c r="AL23" s="31"/>
      <c r="AM23" s="31"/>
      <c r="AN23" s="31">
        <v>-0.28761245347567138</v>
      </c>
      <c r="AO23" s="31">
        <v>0.15639217418475307</v>
      </c>
      <c r="AP23" s="31">
        <v>-0.23827601669672249</v>
      </c>
      <c r="AQ23" s="31">
        <v>77</v>
      </c>
      <c r="AR23" s="31">
        <v>0</v>
      </c>
      <c r="AS23" s="31">
        <v>0</v>
      </c>
      <c r="AT23" s="31">
        <v>0</v>
      </c>
      <c r="AU23" s="31">
        <v>0</v>
      </c>
      <c r="AV23" s="31">
        <v>0</v>
      </c>
      <c r="AW23" s="31">
        <v>0</v>
      </c>
      <c r="AX23" s="31">
        <v>0</v>
      </c>
      <c r="AY23" s="31">
        <v>0</v>
      </c>
      <c r="AZ23" s="31"/>
      <c r="BA23" s="31"/>
      <c r="BB23" s="31"/>
      <c r="BC23" s="31"/>
      <c r="BD23" s="31"/>
      <c r="BE23" s="31"/>
      <c r="BF23" s="31">
        <v>53</v>
      </c>
      <c r="BG23" s="31">
        <v>0</v>
      </c>
      <c r="BH23" s="31">
        <v>0</v>
      </c>
      <c r="BI23" s="31">
        <v>0</v>
      </c>
      <c r="BJ23" s="31">
        <v>0</v>
      </c>
      <c r="BK23" s="31">
        <v>0</v>
      </c>
      <c r="BL23" s="31">
        <v>0</v>
      </c>
      <c r="BM23" s="31">
        <v>0</v>
      </c>
      <c r="BN23" s="31">
        <v>0</v>
      </c>
      <c r="BO23" s="31"/>
      <c r="BP23" s="31"/>
      <c r="BQ23" s="31"/>
      <c r="BR23" s="31"/>
      <c r="BS23" s="31">
        <v>1006.8709090909092</v>
      </c>
      <c r="BT23" s="31">
        <v>311.54465965638519</v>
      </c>
      <c r="BU23" s="31">
        <v>11.2</v>
      </c>
      <c r="BV23" s="31">
        <v>0.21496012761247904</v>
      </c>
      <c r="BW23" s="31">
        <v>379</v>
      </c>
      <c r="BX23" s="31">
        <v>346.11818181818182</v>
      </c>
      <c r="BY23" s="31">
        <v>-5.0071219084782825</v>
      </c>
      <c r="BZ23" s="31">
        <v>18.683221477343594</v>
      </c>
      <c r="CA23" s="31">
        <v>7.5578810457163428</v>
      </c>
      <c r="CB23" s="31">
        <v>-19.480904753083188</v>
      </c>
      <c r="CC23" s="31">
        <v>6.4425305366782339</v>
      </c>
      <c r="CD23" s="31">
        <v>-10.444295693193105</v>
      </c>
      <c r="CE23" s="31">
        <v>-3.3159980373946141</v>
      </c>
      <c r="CF23" s="31">
        <v>12.549844058463833</v>
      </c>
      <c r="CG23" s="31">
        <v>6.0121628099203477</v>
      </c>
      <c r="CH23" s="31">
        <v>-11.674606947656009</v>
      </c>
      <c r="CI23" s="31">
        <v>3.6901935285227836</v>
      </c>
      <c r="CJ23" s="31">
        <v>-6.3860591607855852</v>
      </c>
      <c r="CK23" s="31">
        <v>-17.69784571773376</v>
      </c>
      <c r="CL23" s="31">
        <v>6.3115275299568268</v>
      </c>
      <c r="CM23" s="31">
        <v>-9.029762018084714</v>
      </c>
      <c r="CN23" s="31">
        <v>-31.627706637596752</v>
      </c>
      <c r="CO23" s="31">
        <v>-2.6791833805711249</v>
      </c>
      <c r="CP23" s="31">
        <v>-21.615291680869866</v>
      </c>
      <c r="CQ23" s="31">
        <v>1.7619977376304594</v>
      </c>
      <c r="CR23" s="31">
        <v>7.2074984041793977</v>
      </c>
      <c r="CS23" s="31">
        <v>2.1217704654244884</v>
      </c>
      <c r="CT23" s="31">
        <v>4.1769742624899875</v>
      </c>
      <c r="CU23" s="31">
        <v>-0.9948400748138031</v>
      </c>
      <c r="CV23" s="31">
        <v>2.4701555559394355</v>
      </c>
      <c r="CW23" s="31">
        <v>3.7293168794117242</v>
      </c>
      <c r="CX23" s="31">
        <v>-0.87951804327463001</v>
      </c>
      <c r="CY23" s="31">
        <v>6.7878099198032729</v>
      </c>
      <c r="CZ23" s="31">
        <v>10.351919224275195</v>
      </c>
      <c r="DA23" s="31">
        <v>10.313672308526201</v>
      </c>
      <c r="DB23" s="31">
        <v>9.3182549906676471</v>
      </c>
      <c r="DC23" s="31">
        <v>0</v>
      </c>
      <c r="DD23" s="31">
        <v>0</v>
      </c>
      <c r="DE23" s="31">
        <v>0</v>
      </c>
      <c r="DF23" s="31">
        <v>-0.16000000000000014</v>
      </c>
      <c r="DG23" s="31">
        <v>0</v>
      </c>
      <c r="DH23" s="31">
        <v>0</v>
      </c>
      <c r="DI23" s="31">
        <v>0</v>
      </c>
      <c r="DJ23" s="31">
        <v>0</v>
      </c>
      <c r="DK23" s="31">
        <v>0</v>
      </c>
      <c r="DL23" s="31">
        <f t="shared" si="0"/>
        <v>0</v>
      </c>
      <c r="DM23" s="31">
        <v>-1.9115990640702476</v>
      </c>
      <c r="DN23" s="31">
        <v>1.4861390509522705</v>
      </c>
      <c r="DO23" s="31">
        <v>-15.863747400555518</v>
      </c>
      <c r="DP23" s="31">
        <v>-43.80630397430528</v>
      </c>
      <c r="DQ23" s="31">
        <v>-2.3108507643098717</v>
      </c>
      <c r="DR23" s="31">
        <v>0.13439993292310901</v>
      </c>
      <c r="DS23" s="31">
        <v>0.19183505000106327</v>
      </c>
      <c r="DT23" s="31">
        <v>-20.920179691029848</v>
      </c>
      <c r="DU23" s="31">
        <v>2.1341371878020965</v>
      </c>
      <c r="DV23" s="31">
        <v>1.0400938529825023</v>
      </c>
      <c r="DW23" s="31">
        <v>1.6898450115931118</v>
      </c>
      <c r="DX23" s="31">
        <v>19.495786124080347</v>
      </c>
      <c r="DY23" s="31">
        <v>3.5358487103512175</v>
      </c>
      <c r="DZ23" s="31">
        <v>4.5916511712664381</v>
      </c>
      <c r="EA23" s="31">
        <v>1.7989515214602516</v>
      </c>
      <c r="EB23" s="31">
        <v>-2.5602309708603102</v>
      </c>
      <c r="EC23" s="31">
        <v>-2.5602309708603102</v>
      </c>
      <c r="ED23" s="31">
        <v>-8.1024173704064655</v>
      </c>
      <c r="EE23" s="31">
        <v>9.4369149015390974</v>
      </c>
      <c r="EF23" s="31">
        <v>-0.16000000000000014</v>
      </c>
      <c r="EG23" s="31">
        <v>-0.261798422906665</v>
      </c>
      <c r="EH23" s="31">
        <v>-0.20759157621629959</v>
      </c>
      <c r="EI23" s="31">
        <v>-0.22230465253869264</v>
      </c>
      <c r="EJ23" s="31">
        <v>-0.21802252191104951</v>
      </c>
      <c r="EK23" s="31">
        <v>-0.18841256992515351</v>
      </c>
      <c r="EL23" s="31">
        <v>-0.26125130519721917</v>
      </c>
      <c r="EM23" s="31">
        <v>0.16113502344979619</v>
      </c>
      <c r="EN23" s="31">
        <v>3.0803430007668609</v>
      </c>
      <c r="EO23" s="31">
        <v>7.5278488948431725</v>
      </c>
      <c r="EP23" s="31">
        <v>-2.6634653763299374</v>
      </c>
      <c r="EQ23" s="31">
        <v>1.9797904243442173</v>
      </c>
      <c r="ER23" s="31">
        <v>8.3448376996544642</v>
      </c>
      <c r="ES23" s="31">
        <v>-0.68511948346896823</v>
      </c>
      <c r="ET23" s="31">
        <v>-3.2686046845389662</v>
      </c>
      <c r="EU23" s="31">
        <v>7.2556708667658043</v>
      </c>
      <c r="EV23" s="31">
        <v>22</v>
      </c>
      <c r="EW23" s="31">
        <v>5.2282139634419877</v>
      </c>
      <c r="EX23" s="31">
        <v>-1.2263403194937632</v>
      </c>
      <c r="EZ23" s="31"/>
    </row>
    <row r="24" spans="1:156" x14ac:dyDescent="0.2">
      <c r="A24" s="31" t="s">
        <v>104</v>
      </c>
      <c r="B24" s="31">
        <v>1998</v>
      </c>
      <c r="C24" s="31">
        <v>1</v>
      </c>
      <c r="D24" s="31">
        <v>2.82</v>
      </c>
      <c r="E24" s="31"/>
      <c r="F24" s="31">
        <v>24.55</v>
      </c>
      <c r="G24" s="31"/>
      <c r="H24" s="31"/>
      <c r="I24" s="31">
        <v>24.55</v>
      </c>
      <c r="J24" s="31">
        <v>2.82</v>
      </c>
      <c r="K24" s="31">
        <v>-71</v>
      </c>
      <c r="L24" s="31">
        <v>-50</v>
      </c>
      <c r="M24" s="31">
        <v>-25</v>
      </c>
      <c r="N24" s="31">
        <v>-74</v>
      </c>
      <c r="O24" s="31">
        <v>0</v>
      </c>
      <c r="P24" s="31">
        <v>0</v>
      </c>
      <c r="Q24" s="31">
        <v>-0.23566331190169168</v>
      </c>
      <c r="R24" s="31">
        <v>-4.2581260623061024</v>
      </c>
      <c r="S24" s="31">
        <v>-4.9933758993524373</v>
      </c>
      <c r="T24" s="31">
        <v>4.0828891429392282</v>
      </c>
      <c r="U24" s="31">
        <v>-6.6174531991063752</v>
      </c>
      <c r="V24" s="31">
        <v>-0.229417101135172</v>
      </c>
      <c r="W24" s="31">
        <v>3.5443794497812764E-2</v>
      </c>
      <c r="X24" s="31">
        <v>-0.32042734609799783</v>
      </c>
      <c r="Y24" s="31">
        <v>-0.49750658935160708</v>
      </c>
      <c r="Z24" s="31"/>
      <c r="AA24" s="31"/>
      <c r="AB24" s="31">
        <v>-5.7292754711475915</v>
      </c>
      <c r="AC24" s="31">
        <v>-10.310003556068009</v>
      </c>
      <c r="AD24" s="31">
        <v>6.3784371345385047</v>
      </c>
      <c r="AE24" s="31">
        <v>-4.7544609162184468</v>
      </c>
      <c r="AF24" s="31">
        <v>0</v>
      </c>
      <c r="AG24" s="31">
        <v>0</v>
      </c>
      <c r="AH24" s="31"/>
      <c r="AI24" s="31"/>
      <c r="AJ24" s="31"/>
      <c r="AK24" s="31"/>
      <c r="AL24" s="31"/>
      <c r="AM24" s="31"/>
      <c r="AN24" s="31">
        <v>-0.24865910166776167</v>
      </c>
      <c r="AO24" s="31">
        <v>-0.17564986169788555</v>
      </c>
      <c r="AP24" s="31">
        <v>-0.23460842805535359</v>
      </c>
      <c r="AQ24" s="31">
        <v>79</v>
      </c>
      <c r="AR24" s="31">
        <v>0</v>
      </c>
      <c r="AS24" s="31">
        <v>0</v>
      </c>
      <c r="AT24" s="31">
        <v>0</v>
      </c>
      <c r="AU24" s="31">
        <v>0</v>
      </c>
      <c r="AV24" s="31">
        <v>0</v>
      </c>
      <c r="AW24" s="31">
        <v>0</v>
      </c>
      <c r="AX24" s="31">
        <v>0</v>
      </c>
      <c r="AY24" s="31">
        <v>0</v>
      </c>
      <c r="AZ24" s="31"/>
      <c r="BA24" s="31"/>
      <c r="BB24" s="31"/>
      <c r="BC24" s="31"/>
      <c r="BD24" s="31"/>
      <c r="BE24" s="31"/>
      <c r="BF24" s="31">
        <v>53</v>
      </c>
      <c r="BG24" s="31">
        <v>0</v>
      </c>
      <c r="BH24" s="31">
        <v>0</v>
      </c>
      <c r="BI24" s="31">
        <v>0</v>
      </c>
      <c r="BJ24" s="31">
        <v>0</v>
      </c>
      <c r="BK24" s="31">
        <v>0</v>
      </c>
      <c r="BL24" s="31">
        <v>0</v>
      </c>
      <c r="BM24" s="31">
        <v>0</v>
      </c>
      <c r="BN24" s="31">
        <v>0</v>
      </c>
      <c r="BO24" s="31"/>
      <c r="BP24" s="31"/>
      <c r="BQ24" s="31"/>
      <c r="BR24" s="31"/>
      <c r="BS24" s="31">
        <v>973.39901477832507</v>
      </c>
      <c r="BT24" s="31">
        <v>270.27827244773465</v>
      </c>
      <c r="BU24" s="31">
        <v>11.4</v>
      </c>
      <c r="BV24" s="31">
        <v>0.39794000867203594</v>
      </c>
      <c r="BW24" s="31">
        <v>364</v>
      </c>
      <c r="BX24" s="31">
        <v>361.18226600985224</v>
      </c>
      <c r="BY24" s="31">
        <v>-7.4356548110688436</v>
      </c>
      <c r="BZ24" s="31">
        <v>8.5627660745624183</v>
      </c>
      <c r="CA24" s="31">
        <v>5.3686761578399995</v>
      </c>
      <c r="CB24" s="31">
        <v>-17.649794945927063</v>
      </c>
      <c r="CC24" s="31">
        <v>3.2176622328670419</v>
      </c>
      <c r="CD24" s="31">
        <v>-17.289097815621112</v>
      </c>
      <c r="CE24" s="31">
        <v>-7.399478900873504</v>
      </c>
      <c r="CF24" s="31">
        <v>3.5805669644123839</v>
      </c>
      <c r="CG24" s="31">
        <v>2.2470767812171175</v>
      </c>
      <c r="CH24" s="31">
        <v>-13.344962964580027</v>
      </c>
      <c r="CI24" s="31">
        <v>-0.8452181606587672</v>
      </c>
      <c r="CJ24" s="31">
        <v>-13.206067840183778</v>
      </c>
      <c r="CK24" s="31">
        <v>-5.6194185691427876</v>
      </c>
      <c r="CL24" s="31">
        <v>11.599321345907583</v>
      </c>
      <c r="CM24" s="31">
        <v>3.216954310261098</v>
      </c>
      <c r="CN24" s="31">
        <v>-13.19133369305519</v>
      </c>
      <c r="CO24" s="31">
        <v>9.1600694875386992</v>
      </c>
      <c r="CP24" s="31">
        <v>-12.03496755006911</v>
      </c>
      <c r="CQ24" s="31">
        <v>6.9390844130092416E-2</v>
      </c>
      <c r="CR24" s="31">
        <v>3.335814602195398</v>
      </c>
      <c r="CS24" s="31">
        <v>0.70372025117943271</v>
      </c>
      <c r="CT24" s="31">
        <v>-4.2301493217810711</v>
      </c>
      <c r="CU24" s="31">
        <v>2.5805173620876927</v>
      </c>
      <c r="CV24" s="31">
        <v>4.2553700778206487</v>
      </c>
      <c r="CW24" s="31">
        <v>6.0080337049478629</v>
      </c>
      <c r="CX24" s="31">
        <v>2.7582663224434514</v>
      </c>
      <c r="CY24" s="31">
        <v>-14.617917113822118</v>
      </c>
      <c r="CZ24" s="31">
        <v>-12.492044823917441</v>
      </c>
      <c r="DA24" s="31">
        <v>-12.363028881293484</v>
      </c>
      <c r="DB24" s="31">
        <v>-8.2707059838786439</v>
      </c>
      <c r="DC24" s="31">
        <v>0</v>
      </c>
      <c r="DD24" s="31">
        <v>0</v>
      </c>
      <c r="DE24" s="31">
        <v>0</v>
      </c>
      <c r="DF24" s="31">
        <v>-0.25</v>
      </c>
      <c r="DG24" s="31">
        <v>0</v>
      </c>
      <c r="DH24" s="31">
        <v>0</v>
      </c>
      <c r="DI24" s="31">
        <v>0</v>
      </c>
      <c r="DJ24" s="31">
        <v>0</v>
      </c>
      <c r="DK24" s="31">
        <v>0</v>
      </c>
      <c r="DL24" s="31">
        <f t="shared" si="0"/>
        <v>0</v>
      </c>
      <c r="DM24" s="31">
        <v>-4.1368017684076799</v>
      </c>
      <c r="DN24" s="31">
        <v>-5.2270995222203931</v>
      </c>
      <c r="DO24" s="31">
        <v>9.6323804397052548</v>
      </c>
      <c r="DP24" s="31">
        <v>-35.750477794611683</v>
      </c>
      <c r="DQ24" s="31">
        <v>-45.83583395126125</v>
      </c>
      <c r="DR24" s="31">
        <v>0.12905502135657465</v>
      </c>
      <c r="DS24" s="31">
        <v>0.20070489177439321</v>
      </c>
      <c r="DT24" s="31">
        <v>-9.5402370800969418</v>
      </c>
      <c r="DU24" s="31">
        <v>-0.41425652779230404</v>
      </c>
      <c r="DV24" s="31">
        <v>-1.8054052039150486</v>
      </c>
      <c r="DW24" s="31">
        <v>1.0400938529825023</v>
      </c>
      <c r="DX24" s="31">
        <v>15.697442031175544</v>
      </c>
      <c r="DY24" s="31">
        <v>-0.22861181379215623</v>
      </c>
      <c r="DZ24" s="31">
        <v>-0.88805689827712375</v>
      </c>
      <c r="EA24" s="31">
        <v>4.5916511712664381</v>
      </c>
      <c r="EB24" s="31">
        <v>9.2603447998118966</v>
      </c>
      <c r="EC24" s="31">
        <v>9.2603447998118966</v>
      </c>
      <c r="ED24" s="31">
        <v>8.0950950274028219</v>
      </c>
      <c r="EE24" s="31">
        <v>-8.1024173704064655</v>
      </c>
      <c r="EF24" s="31">
        <v>-0.25</v>
      </c>
      <c r="EG24" s="31">
        <v>-0.20737859633066424</v>
      </c>
      <c r="EH24" s="31">
        <v>-0.11207465972395106</v>
      </c>
      <c r="EI24" s="31">
        <v>-0.20759157621629959</v>
      </c>
      <c r="EJ24" s="31">
        <v>-0.13711430306343184</v>
      </c>
      <c r="EK24" s="31">
        <v>-7.452859292665015E-2</v>
      </c>
      <c r="EL24" s="31">
        <v>-0.21802252191104951</v>
      </c>
      <c r="EM24" s="31">
        <v>-0.18841256992515351</v>
      </c>
      <c r="EN24" s="31">
        <v>-1.8775158455196601</v>
      </c>
      <c r="EO24" s="31">
        <v>-14.12040242617547</v>
      </c>
      <c r="EP24" s="31">
        <v>-4.1933973413344505</v>
      </c>
      <c r="EQ24" s="31">
        <v>-2.7086686282946606</v>
      </c>
      <c r="ER24" s="31">
        <v>-14.158582250752554</v>
      </c>
      <c r="ES24" s="31">
        <v>-2.3554384702321309</v>
      </c>
      <c r="ET24" s="31">
        <v>-2.6634653763299374</v>
      </c>
      <c r="EU24" s="31">
        <v>8.3448376996544642</v>
      </c>
      <c r="EV24" s="31">
        <v>23</v>
      </c>
      <c r="EW24" s="31">
        <v>7.5278488948431725</v>
      </c>
      <c r="EX24" s="31">
        <v>-0.68511948346896823</v>
      </c>
      <c r="EZ24" s="31"/>
    </row>
    <row r="25" spans="1:156" x14ac:dyDescent="0.2">
      <c r="A25" s="31" t="s">
        <v>105</v>
      </c>
      <c r="B25" s="31">
        <v>1998</v>
      </c>
      <c r="C25" s="31">
        <v>3</v>
      </c>
      <c r="D25" s="31">
        <v>2.87</v>
      </c>
      <c r="E25" s="31"/>
      <c r="F25" s="31">
        <v>23.5</v>
      </c>
      <c r="G25" s="31"/>
      <c r="H25" s="31"/>
      <c r="I25" s="31">
        <v>23.5</v>
      </c>
      <c r="J25" s="31">
        <v>2.87</v>
      </c>
      <c r="K25" s="31">
        <v>-71</v>
      </c>
      <c r="L25" s="31">
        <v>-46</v>
      </c>
      <c r="M25" s="31">
        <v>-28</v>
      </c>
      <c r="N25" s="31">
        <v>-75</v>
      </c>
      <c r="O25" s="31">
        <v>0</v>
      </c>
      <c r="P25" s="31">
        <v>0</v>
      </c>
      <c r="Q25" s="31">
        <v>3.9082984499450954E-2</v>
      </c>
      <c r="R25" s="31">
        <v>-0.61548674793721925</v>
      </c>
      <c r="S25" s="31">
        <v>3.866184181857161</v>
      </c>
      <c r="T25" s="31">
        <v>-3.0671297239231232</v>
      </c>
      <c r="U25" s="31">
        <v>-6.7018526746562275</v>
      </c>
      <c r="V25" s="31">
        <v>-0.17941710113517173</v>
      </c>
      <c r="W25" s="31">
        <v>-0.11339362637322825</v>
      </c>
      <c r="X25" s="31">
        <v>-0.19354658427042182</v>
      </c>
      <c r="Y25" s="31">
        <v>-0.38926111403971086</v>
      </c>
      <c r="Z25" s="31"/>
      <c r="AA25" s="31"/>
      <c r="AB25" s="31">
        <v>-2.8204811126820228</v>
      </c>
      <c r="AC25" s="31">
        <v>-4.1553495939935674</v>
      </c>
      <c r="AD25" s="31">
        <v>-2.2457807570047663</v>
      </c>
      <c r="AE25" s="31">
        <v>-4.6624039313846684</v>
      </c>
      <c r="AF25" s="31">
        <v>0</v>
      </c>
      <c r="AG25" s="31">
        <v>0</v>
      </c>
      <c r="AH25" s="31"/>
      <c r="AI25" s="31"/>
      <c r="AJ25" s="31"/>
      <c r="AK25" s="31"/>
      <c r="AL25" s="31"/>
      <c r="AM25" s="31"/>
      <c r="AN25" s="31">
        <v>-0.16845361058875419</v>
      </c>
      <c r="AO25" s="31">
        <v>-7.8335811472301134E-2</v>
      </c>
      <c r="AP25" s="31">
        <v>-0.13651102020865913</v>
      </c>
      <c r="AQ25" s="31">
        <v>81</v>
      </c>
      <c r="AR25" s="31">
        <v>0</v>
      </c>
      <c r="AS25" s="31">
        <v>0</v>
      </c>
      <c r="AT25" s="31">
        <v>0</v>
      </c>
      <c r="AU25" s="31">
        <v>0</v>
      </c>
      <c r="AV25" s="31">
        <v>0</v>
      </c>
      <c r="AW25" s="31">
        <v>0</v>
      </c>
      <c r="AX25" s="31">
        <v>0</v>
      </c>
      <c r="AY25" s="31">
        <v>0</v>
      </c>
      <c r="AZ25" s="31"/>
      <c r="BA25" s="31"/>
      <c r="BB25" s="31"/>
      <c r="BC25" s="31"/>
      <c r="BD25" s="31"/>
      <c r="BE25" s="31"/>
      <c r="BF25" s="31">
        <v>53</v>
      </c>
      <c r="BG25" s="31">
        <v>0</v>
      </c>
      <c r="BH25" s="31">
        <v>0</v>
      </c>
      <c r="BI25" s="31">
        <v>0</v>
      </c>
      <c r="BJ25" s="31">
        <v>0</v>
      </c>
      <c r="BK25" s="31">
        <v>0</v>
      </c>
      <c r="BL25" s="31">
        <v>0</v>
      </c>
      <c r="BM25" s="31">
        <v>0</v>
      </c>
      <c r="BN25" s="31">
        <v>0</v>
      </c>
      <c r="BO25" s="31"/>
      <c r="BP25" s="31"/>
      <c r="BQ25" s="31"/>
      <c r="BR25" s="31"/>
      <c r="BS25" s="31">
        <v>1027.55676305065</v>
      </c>
      <c r="BT25" s="31">
        <v>313.47924867576302</v>
      </c>
      <c r="BU25" s="31">
        <v>11.7</v>
      </c>
      <c r="BV25" s="31">
        <v>0.21604213052381641</v>
      </c>
      <c r="BW25" s="31">
        <v>389</v>
      </c>
      <c r="BX25" s="31">
        <v>387.92936153696871</v>
      </c>
      <c r="BY25" s="31">
        <v>-9.9782990571623387</v>
      </c>
      <c r="BZ25" s="31">
        <v>14.970151509670984</v>
      </c>
      <c r="CA25" s="31">
        <v>8.0848688260254704</v>
      </c>
      <c r="CB25" s="31">
        <v>-23.446424034486498</v>
      </c>
      <c r="CC25" s="31">
        <v>1.9257760725523667</v>
      </c>
      <c r="CD25" s="31">
        <v>-22.340197713642077</v>
      </c>
      <c r="CE25" s="31">
        <v>-4.8824129774135727</v>
      </c>
      <c r="CF25" s="31">
        <v>11.73592576806913</v>
      </c>
      <c r="CG25" s="31">
        <v>8.0994477381622545</v>
      </c>
      <c r="CH25" s="31">
        <v>-12.654917982603983</v>
      </c>
      <c r="CI25" s="31">
        <v>2.3804679879771555</v>
      </c>
      <c r="CJ25" s="31">
        <v>-12.437591601512857</v>
      </c>
      <c r="CK25" s="31">
        <v>-10.364320889220711</v>
      </c>
      <c r="CL25" s="31">
        <v>14.579318633263469</v>
      </c>
      <c r="CM25" s="31">
        <v>2.0870288027797983</v>
      </c>
      <c r="CN25" s="31">
        <v>-23.583733621934091</v>
      </c>
      <c r="CO25" s="31">
        <v>4.7613147073556661</v>
      </c>
      <c r="CP25" s="31">
        <v>-17.555678773391328</v>
      </c>
      <c r="CQ25" s="31">
        <v>-2.3273857950336798</v>
      </c>
      <c r="CR25" s="31">
        <v>0.35587531962548635</v>
      </c>
      <c r="CS25" s="31">
        <v>-2.6684869118241545</v>
      </c>
      <c r="CT25" s="31">
        <v>-7.1862153289426534</v>
      </c>
      <c r="CU25" s="31">
        <v>-3.6790885257455392</v>
      </c>
      <c r="CV25" s="31">
        <v>-6.4502355429153901</v>
      </c>
      <c r="CW25" s="31">
        <v>0.34460850731224385</v>
      </c>
      <c r="CX25" s="31">
        <v>-3.6935765567001151</v>
      </c>
      <c r="CY25" s="31">
        <v>10.647708967946015</v>
      </c>
      <c r="CZ25" s="31">
        <v>4.414118757659355</v>
      </c>
      <c r="DA25" s="31">
        <v>10.981408186746322</v>
      </c>
      <c r="DB25" s="31">
        <v>8.0855415162042021</v>
      </c>
      <c r="DC25" s="31">
        <v>0</v>
      </c>
      <c r="DD25" s="31">
        <v>0</v>
      </c>
      <c r="DE25" s="31">
        <v>0</v>
      </c>
      <c r="DF25" s="31">
        <v>5.0000000000000266E-2</v>
      </c>
      <c r="DG25" s="31">
        <v>0</v>
      </c>
      <c r="DH25" s="31">
        <v>0</v>
      </c>
      <c r="DI25" s="31">
        <v>0</v>
      </c>
      <c r="DJ25" s="31">
        <v>0</v>
      </c>
      <c r="DK25" s="31">
        <v>0</v>
      </c>
      <c r="DL25" s="31">
        <f t="shared" si="0"/>
        <v>0</v>
      </c>
      <c r="DM25" s="31">
        <v>-0.34295555885376522</v>
      </c>
      <c r="DN25" s="31">
        <v>2.7802990203696281</v>
      </c>
      <c r="DO25" s="31">
        <v>-2.4392293969370646</v>
      </c>
      <c r="DP25" s="31">
        <v>53.649415523473017</v>
      </c>
      <c r="DQ25" s="31">
        <v>51.389467816027533</v>
      </c>
      <c r="DR25" s="31">
        <v>0.22767152487788084</v>
      </c>
      <c r="DS25" s="31">
        <v>-0.10726736459777005</v>
      </c>
      <c r="DT25" s="31">
        <v>28.566110932340262</v>
      </c>
      <c r="DU25" s="31">
        <v>-2.7824357993262794</v>
      </c>
      <c r="DV25" s="31">
        <v>-3.133647827787251</v>
      </c>
      <c r="DW25" s="31">
        <v>-1.8054052039150486</v>
      </c>
      <c r="DX25" s="31">
        <v>27.506818577123102</v>
      </c>
      <c r="DY25" s="31">
        <v>4.3941606528722588</v>
      </c>
      <c r="DZ25" s="31">
        <v>4.8210407262867676</v>
      </c>
      <c r="EA25" s="31">
        <v>-0.88805689827712375</v>
      </c>
      <c r="EB25" s="31">
        <v>4.8913058902023039</v>
      </c>
      <c r="EC25" s="31">
        <v>4.8913058902023039</v>
      </c>
      <c r="ED25" s="31">
        <v>0.67034010432010294</v>
      </c>
      <c r="EE25" s="31">
        <v>8.0950950274028219</v>
      </c>
      <c r="EF25" s="31">
        <v>5.0000000000000266E-2</v>
      </c>
      <c r="EG25" s="31">
        <v>-0.1811780163768768</v>
      </c>
      <c r="EH25" s="31">
        <v>-8.4566178980695864E-2</v>
      </c>
      <c r="EI25" s="31">
        <v>-0.11207465972395106</v>
      </c>
      <c r="EJ25" s="31">
        <v>-8.2120656110920134E-2</v>
      </c>
      <c r="EK25" s="31">
        <v>-0.19705339505905692</v>
      </c>
      <c r="EL25" s="31">
        <v>-0.13711430306343184</v>
      </c>
      <c r="EM25" s="31">
        <v>-7.452859292665015E-2</v>
      </c>
      <c r="EN25" s="31">
        <v>-4.2581260623061024</v>
      </c>
      <c r="EO25" s="31">
        <v>4.0828891429392282</v>
      </c>
      <c r="EP25" s="31">
        <v>-6.6174531991063752</v>
      </c>
      <c r="EQ25" s="31">
        <v>-5.7292754711475915</v>
      </c>
      <c r="ER25" s="31">
        <v>6.3784371345385047</v>
      </c>
      <c r="ES25" s="31">
        <v>-4.7544609162184468</v>
      </c>
      <c r="ET25" s="31">
        <v>-4.1933973413344505</v>
      </c>
      <c r="EU25" s="31">
        <v>-14.158582250752554</v>
      </c>
      <c r="EV25" s="31">
        <v>24</v>
      </c>
      <c r="EW25" s="31">
        <v>-14.12040242617547</v>
      </c>
      <c r="EX25" s="31">
        <v>-2.3554384702321309</v>
      </c>
      <c r="EZ25" s="31"/>
    </row>
    <row r="26" spans="1:156" x14ac:dyDescent="0.2">
      <c r="A26" s="31" t="s">
        <v>106</v>
      </c>
      <c r="B26" s="31">
        <v>1998</v>
      </c>
      <c r="C26" s="31">
        <v>5</v>
      </c>
      <c r="D26" s="31">
        <v>2.77</v>
      </c>
      <c r="E26" s="31"/>
      <c r="F26" s="31">
        <v>15.5</v>
      </c>
      <c r="G26" s="31"/>
      <c r="H26" s="31"/>
      <c r="I26" s="31">
        <v>15.5</v>
      </c>
      <c r="J26" s="31">
        <v>2.77</v>
      </c>
      <c r="K26" s="31">
        <v>-75</v>
      </c>
      <c r="L26" s="31">
        <v>-50</v>
      </c>
      <c r="M26" s="31">
        <v>-31</v>
      </c>
      <c r="N26" s="31">
        <v>-77</v>
      </c>
      <c r="O26" s="31">
        <v>0</v>
      </c>
      <c r="P26" s="31">
        <v>0</v>
      </c>
      <c r="Q26" s="31">
        <v>-9.1751788129656342E-2</v>
      </c>
      <c r="R26" s="31">
        <v>-4.4569194649725299</v>
      </c>
      <c r="S26" s="31">
        <v>-3.994094120924224</v>
      </c>
      <c r="T26" s="31">
        <v>-5.3162001000621357</v>
      </c>
      <c r="U26" s="31">
        <v>-7.9914806766302311</v>
      </c>
      <c r="V26" s="31">
        <v>1.7443058807805389E-2</v>
      </c>
      <c r="W26" s="31">
        <v>-1.4556205502187058E-2</v>
      </c>
      <c r="X26" s="31">
        <v>-0.21666582244284616</v>
      </c>
      <c r="Y26" s="31">
        <v>-0.37277016341591906</v>
      </c>
      <c r="Z26" s="31"/>
      <c r="AA26" s="31"/>
      <c r="AB26" s="31">
        <v>-6.4267198634779881</v>
      </c>
      <c r="AC26" s="31">
        <v>-9.4612146285481966</v>
      </c>
      <c r="AD26" s="31">
        <v>-4.0826943950290175</v>
      </c>
      <c r="AE26" s="31">
        <v>-5.8807429662647488</v>
      </c>
      <c r="AF26" s="31">
        <v>0</v>
      </c>
      <c r="AG26" s="31">
        <v>0</v>
      </c>
      <c r="AH26" s="31"/>
      <c r="AI26" s="31"/>
      <c r="AJ26" s="31"/>
      <c r="AK26" s="31"/>
      <c r="AL26" s="31"/>
      <c r="AM26" s="31"/>
      <c r="AN26" s="31">
        <v>-0.11196452824596689</v>
      </c>
      <c r="AO26" s="31">
        <v>-0.2071629618807814</v>
      </c>
      <c r="AP26" s="31">
        <v>-0.11460296985112932</v>
      </c>
      <c r="AQ26" s="31">
        <v>83</v>
      </c>
      <c r="AR26" s="31">
        <v>0</v>
      </c>
      <c r="AS26" s="31">
        <v>0</v>
      </c>
      <c r="AT26" s="31">
        <v>0</v>
      </c>
      <c r="AU26" s="31">
        <v>0</v>
      </c>
      <c r="AV26" s="31">
        <v>0</v>
      </c>
      <c r="AW26" s="31">
        <v>0</v>
      </c>
      <c r="AX26" s="31">
        <v>0</v>
      </c>
      <c r="AY26" s="31">
        <v>0</v>
      </c>
      <c r="AZ26" s="31"/>
      <c r="BA26" s="31"/>
      <c r="BB26" s="31"/>
      <c r="BC26" s="31"/>
      <c r="BD26" s="31"/>
      <c r="BE26" s="31"/>
      <c r="BF26" s="31">
        <v>53</v>
      </c>
      <c r="BG26" s="31">
        <v>0</v>
      </c>
      <c r="BH26" s="31">
        <v>0</v>
      </c>
      <c r="BI26" s="31">
        <v>0</v>
      </c>
      <c r="BJ26" s="31">
        <v>0</v>
      </c>
      <c r="BK26" s="31">
        <v>0</v>
      </c>
      <c r="BL26" s="31">
        <v>0</v>
      </c>
      <c r="BM26" s="31">
        <v>0</v>
      </c>
      <c r="BN26" s="31">
        <v>0</v>
      </c>
      <c r="BO26" s="31"/>
      <c r="BP26" s="31"/>
      <c r="BQ26" s="31"/>
      <c r="BR26" s="31"/>
      <c r="BS26" s="31">
        <v>1006.7307692307693</v>
      </c>
      <c r="BT26" s="31">
        <v>337.21059672666314</v>
      </c>
      <c r="BU26" s="31">
        <v>11.5</v>
      </c>
      <c r="BV26" s="31">
        <v>0.17116803002026937</v>
      </c>
      <c r="BW26" s="31">
        <v>442</v>
      </c>
      <c r="BX26" s="31">
        <v>385.96153846153845</v>
      </c>
      <c r="BY26" s="31">
        <v>-13.000542502568692</v>
      </c>
      <c r="BZ26" s="31">
        <v>14.489884328999651</v>
      </c>
      <c r="CA26" s="31">
        <v>2.2740737139018279</v>
      </c>
      <c r="CB26" s="31">
        <v>-28.876449051544931</v>
      </c>
      <c r="CC26" s="31">
        <v>-4.8130225873147623</v>
      </c>
      <c r="CD26" s="31">
        <v>-25.968580880496496</v>
      </c>
      <c r="CE26" s="31">
        <v>-8.3121607623838756</v>
      </c>
      <c r="CF26" s="31">
        <v>10.018565528926459</v>
      </c>
      <c r="CG26" s="31">
        <v>2.8645337668654989</v>
      </c>
      <c r="CH26" s="31">
        <v>-17.471481956044052</v>
      </c>
      <c r="CI26" s="31">
        <v>-3.2610773769146917</v>
      </c>
      <c r="CJ26" s="31">
        <v>-16.199843655389223</v>
      </c>
      <c r="CK26" s="31">
        <v>-12.693330567549452</v>
      </c>
      <c r="CL26" s="31">
        <v>14.86427673746504</v>
      </c>
      <c r="CM26" s="31">
        <v>-2.1596875255660031</v>
      </c>
      <c r="CN26" s="31">
        <v>-28.40743437506007</v>
      </c>
      <c r="CO26" s="31">
        <v>-1.2040454266323586</v>
      </c>
      <c r="CP26" s="31">
        <v>-20.370226348969364</v>
      </c>
      <c r="CQ26" s="31">
        <v>-2.9379230118969142</v>
      </c>
      <c r="CR26" s="31">
        <v>4.1023832990225664</v>
      </c>
      <c r="CS26" s="31">
        <v>-1.7685832257726022</v>
      </c>
      <c r="CT26" s="31">
        <v>-6.659236755272584</v>
      </c>
      <c r="CU26" s="31">
        <v>1.6107014382161482</v>
      </c>
      <c r="CV26" s="31">
        <v>7.023385354168779</v>
      </c>
      <c r="CW26" s="31">
        <v>7.1462631544980226</v>
      </c>
      <c r="CX26" s="31">
        <v>2.1352945269330861</v>
      </c>
      <c r="CY26" s="31">
        <v>-3.8494125852058896</v>
      </c>
      <c r="CZ26" s="31">
        <v>4.2784910875242419</v>
      </c>
      <c r="DA26" s="31">
        <v>1.2040815676934993</v>
      </c>
      <c r="DB26" s="31">
        <v>0.52525995287541194</v>
      </c>
      <c r="DC26" s="31">
        <v>0</v>
      </c>
      <c r="DD26" s="31">
        <v>0</v>
      </c>
      <c r="DE26" s="31">
        <v>0</v>
      </c>
      <c r="DF26" s="31">
        <v>-0.10000000000000009</v>
      </c>
      <c r="DG26" s="31">
        <v>0</v>
      </c>
      <c r="DH26" s="31">
        <v>0</v>
      </c>
      <c r="DI26" s="31">
        <v>0</v>
      </c>
      <c r="DJ26" s="31">
        <v>0</v>
      </c>
      <c r="DK26" s="31">
        <v>0</v>
      </c>
      <c r="DL26" s="31">
        <f t="shared" si="0"/>
        <v>0</v>
      </c>
      <c r="DM26" s="31">
        <v>-4.2461318086206079</v>
      </c>
      <c r="DN26" s="31">
        <v>-4.2511061397729595</v>
      </c>
      <c r="DO26" s="31">
        <v>-3.1470888409773163</v>
      </c>
      <c r="DP26" s="31">
        <v>-26.068980908420368</v>
      </c>
      <c r="DQ26" s="31">
        <v>12.506466933257592</v>
      </c>
      <c r="DR26" s="31">
        <v>-0.28151703848406812</v>
      </c>
      <c r="DS26" s="31">
        <v>-7.0960189242317631E-2</v>
      </c>
      <c r="DT26" s="31">
        <v>61.186558723798115</v>
      </c>
      <c r="DU26" s="31">
        <v>-7.5420320868662856</v>
      </c>
      <c r="DV26" s="31">
        <v>-6.5640909308780007</v>
      </c>
      <c r="DW26" s="31">
        <v>-3.133647827787251</v>
      </c>
      <c r="DX26" s="31">
        <v>-0.86608586405871457</v>
      </c>
      <c r="DY26" s="31">
        <v>-0.20117215329828753</v>
      </c>
      <c r="DZ26" s="31">
        <v>-1.6862810909900736</v>
      </c>
      <c r="EA26" s="31">
        <v>4.8210407262867676</v>
      </c>
      <c r="EB26" s="31">
        <v>-1.1286989506240772</v>
      </c>
      <c r="EC26" s="31">
        <v>-1.1286989506240772</v>
      </c>
      <c r="ED26" s="31">
        <v>-4.599517456166466</v>
      </c>
      <c r="EE26" s="31">
        <v>0.67034010432010294</v>
      </c>
      <c r="EF26" s="31">
        <v>-0.10000000000000009</v>
      </c>
      <c r="EG26" s="31">
        <v>1.7291955187570984E-2</v>
      </c>
      <c r="EH26" s="31">
        <v>0.11258155732627172</v>
      </c>
      <c r="EI26" s="31">
        <v>-8.4566178980695864E-2</v>
      </c>
      <c r="EJ26" s="31">
        <v>0.10724840569388892</v>
      </c>
      <c r="EK26" s="31">
        <v>-9.9604871276133319E-3</v>
      </c>
      <c r="EL26" s="31">
        <v>-8.2120656110920134E-2</v>
      </c>
      <c r="EM26" s="31">
        <v>-0.19705339505905692</v>
      </c>
      <c r="EN26" s="31">
        <v>-0.61548674793721925</v>
      </c>
      <c r="EO26" s="31">
        <v>-3.0671297239231232</v>
      </c>
      <c r="EP26" s="31">
        <v>-6.7018526746562275</v>
      </c>
      <c r="EQ26" s="31">
        <v>-2.8204811126820228</v>
      </c>
      <c r="ER26" s="31">
        <v>-2.2457807570047663</v>
      </c>
      <c r="ES26" s="31">
        <v>-4.6624039313846684</v>
      </c>
      <c r="ET26" s="31">
        <v>-6.6174531991063752</v>
      </c>
      <c r="EU26" s="31">
        <v>6.3784371345385047</v>
      </c>
      <c r="EV26" s="31">
        <v>25</v>
      </c>
      <c r="EW26" s="31">
        <v>4.0828891429392282</v>
      </c>
      <c r="EX26" s="31">
        <v>-4.7544609162184468</v>
      </c>
      <c r="EZ26" s="31"/>
    </row>
    <row r="27" spans="1:156" x14ac:dyDescent="0.2">
      <c r="A27" s="31" t="s">
        <v>107</v>
      </c>
      <c r="B27" s="31">
        <v>1998</v>
      </c>
      <c r="C27" s="31">
        <v>7</v>
      </c>
      <c r="D27" s="31">
        <v>2.42</v>
      </c>
      <c r="E27" s="31"/>
      <c r="F27" s="31">
        <v>10.5</v>
      </c>
      <c r="G27" s="31"/>
      <c r="H27" s="31"/>
      <c r="I27" s="31">
        <v>10.5</v>
      </c>
      <c r="J27" s="31">
        <v>2.42</v>
      </c>
      <c r="K27" s="31">
        <v>-78</v>
      </c>
      <c r="L27" s="31">
        <v>-50</v>
      </c>
      <c r="M27" s="31">
        <v>-39</v>
      </c>
      <c r="N27" s="31">
        <v>-83</v>
      </c>
      <c r="O27" s="31">
        <v>0</v>
      </c>
      <c r="P27" s="31">
        <v>0</v>
      </c>
      <c r="Q27" s="31">
        <v>-0.35122897311714729</v>
      </c>
      <c r="R27" s="31">
        <v>-3.7645348245688646</v>
      </c>
      <c r="S27" s="31">
        <v>-0.11557289130921104</v>
      </c>
      <c r="T27" s="31">
        <v>-11.756852553364268</v>
      </c>
      <c r="U27" s="31">
        <v>-12.679101439442888</v>
      </c>
      <c r="V27" s="31">
        <v>-0.10991182123496124</v>
      </c>
      <c r="W27" s="31">
        <v>-0.36455620550218715</v>
      </c>
      <c r="X27" s="31">
        <v>-0.36165045756931136</v>
      </c>
      <c r="Y27" s="31">
        <v>-0.37329731154454349</v>
      </c>
      <c r="Z27" s="31"/>
      <c r="AA27" s="31"/>
      <c r="AB27" s="31">
        <v>-6.3512484116817287</v>
      </c>
      <c r="AC27" s="31">
        <v>-7.7534180663510979</v>
      </c>
      <c r="AD27" s="31">
        <v>-10.121006918227868</v>
      </c>
      <c r="AE27" s="31">
        <v>-10.428168286910118</v>
      </c>
      <c r="AF27" s="31">
        <v>0</v>
      </c>
      <c r="AG27" s="31">
        <v>0</v>
      </c>
      <c r="AH27" s="31"/>
      <c r="AI27" s="31"/>
      <c r="AJ27" s="31"/>
      <c r="AK27" s="31"/>
      <c r="AL27" s="31"/>
      <c r="AM27" s="31"/>
      <c r="AN27" s="31">
        <v>8.304932590464574E-2</v>
      </c>
      <c r="AO27" s="31">
        <v>-2.8157066369744063E-2</v>
      </c>
      <c r="AP27" s="31">
        <v>8.9505006483300134E-2</v>
      </c>
      <c r="AQ27" s="31">
        <v>85</v>
      </c>
      <c r="AR27" s="31">
        <v>0</v>
      </c>
      <c r="AS27" s="31">
        <v>0</v>
      </c>
      <c r="AT27" s="31">
        <v>0</v>
      </c>
      <c r="AU27" s="31">
        <v>0</v>
      </c>
      <c r="AV27" s="31">
        <v>0</v>
      </c>
      <c r="AW27" s="31">
        <v>0</v>
      </c>
      <c r="AX27" s="31">
        <v>0</v>
      </c>
      <c r="AY27" s="31">
        <v>0</v>
      </c>
      <c r="AZ27" s="31"/>
      <c r="BA27" s="31"/>
      <c r="BB27" s="31"/>
      <c r="BC27" s="31"/>
      <c r="BD27" s="31"/>
      <c r="BE27" s="31"/>
      <c r="BF27" s="31">
        <v>53</v>
      </c>
      <c r="BG27" s="31">
        <v>0</v>
      </c>
      <c r="BH27" s="31">
        <v>0</v>
      </c>
      <c r="BI27" s="31">
        <v>0</v>
      </c>
      <c r="BJ27" s="31">
        <v>0</v>
      </c>
      <c r="BK27" s="31">
        <v>0</v>
      </c>
      <c r="BL27" s="31">
        <v>0</v>
      </c>
      <c r="BM27" s="31">
        <v>0</v>
      </c>
      <c r="BN27" s="31">
        <v>0</v>
      </c>
      <c r="BO27" s="31"/>
      <c r="BP27" s="31"/>
      <c r="BQ27" s="31"/>
      <c r="BR27" s="31"/>
      <c r="BS27" s="31">
        <v>1064.9525088746043</v>
      </c>
      <c r="BT27" s="31">
        <v>382.25657888269762</v>
      </c>
      <c r="BU27" s="31">
        <v>11.3</v>
      </c>
      <c r="BV27" s="31">
        <v>6.571684801651724E-2</v>
      </c>
      <c r="BW27" s="31">
        <v>451</v>
      </c>
      <c r="BX27" s="31">
        <v>386.26115321884294</v>
      </c>
      <c r="BY27" s="31">
        <v>-18.733986488433196</v>
      </c>
      <c r="BZ27" s="31">
        <v>18.170913212543184</v>
      </c>
      <c r="CA27" s="31">
        <v>-2.5367213982218146</v>
      </c>
      <c r="CB27" s="31">
        <v>-35.236913699339439</v>
      </c>
      <c r="CC27" s="31">
        <v>-8.2781016050280414</v>
      </c>
      <c r="CD27" s="31">
        <v>-29.025162129422462</v>
      </c>
      <c r="CE27" s="31">
        <v>-9.9063740461257126</v>
      </c>
      <c r="CF27" s="31">
        <v>14.351389341366158</v>
      </c>
      <c r="CG27" s="31">
        <v>1.6296197955687362</v>
      </c>
      <c r="CH27" s="31">
        <v>-19.390353537082849</v>
      </c>
      <c r="CI27" s="31">
        <v>-3.5398303634057626</v>
      </c>
      <c r="CJ27" s="31">
        <v>-16.236042434673223</v>
      </c>
      <c r="CK27" s="31">
        <v>-22.56917016251678</v>
      </c>
      <c r="CL27" s="31">
        <v>13.099664791603509</v>
      </c>
      <c r="CM27" s="31">
        <v>-11.406403853911804</v>
      </c>
      <c r="CN27" s="31">
        <v>-40.693011085908381</v>
      </c>
      <c r="CO27" s="31">
        <v>-9.7075971474982516</v>
      </c>
      <c r="CP27" s="31">
        <v>-28.398462771150037</v>
      </c>
      <c r="CQ27" s="31">
        <v>-3.7302425593569257</v>
      </c>
      <c r="CR27" s="31">
        <v>-3.6562766617262819</v>
      </c>
      <c r="CS27" s="31">
        <v>-7.3196458841684597</v>
      </c>
      <c r="CT27" s="31">
        <v>-5.7124016067735131</v>
      </c>
      <c r="CU27" s="31">
        <v>-3.3933173015856073</v>
      </c>
      <c r="CV27" s="31">
        <v>0.80097890728256516</v>
      </c>
      <c r="CW27" s="31">
        <v>-0.62939314118302148</v>
      </c>
      <c r="CX27" s="31">
        <v>-5.1910513119806421</v>
      </c>
      <c r="CY27" s="31">
        <v>-2.539725467361865</v>
      </c>
      <c r="CZ27" s="31">
        <v>2.0603557040382032</v>
      </c>
      <c r="DA27" s="31">
        <v>-2.9953806503572409</v>
      </c>
      <c r="DB27" s="31">
        <v>-4.6477706416063329</v>
      </c>
      <c r="DC27" s="31">
        <v>0</v>
      </c>
      <c r="DD27" s="31">
        <v>0</v>
      </c>
      <c r="DE27" s="31">
        <v>0</v>
      </c>
      <c r="DF27" s="31">
        <v>-0.35000000000000009</v>
      </c>
      <c r="DG27" s="31">
        <v>0</v>
      </c>
      <c r="DH27" s="31">
        <v>0</v>
      </c>
      <c r="DI27" s="31">
        <v>0</v>
      </c>
      <c r="DJ27" s="31">
        <v>0</v>
      </c>
      <c r="DK27" s="31">
        <v>0</v>
      </c>
      <c r="DL27" s="31">
        <f t="shared" si="0"/>
        <v>0</v>
      </c>
      <c r="DM27" s="31">
        <v>-3.4248725458322107</v>
      </c>
      <c r="DN27" s="31">
        <v>-1.0880736651354039</v>
      </c>
      <c r="DO27" s="31">
        <v>-8.4547762954851571</v>
      </c>
      <c r="DP27" s="31">
        <v>56.083632725517866</v>
      </c>
      <c r="DQ27" s="31">
        <v>33.554068585893368</v>
      </c>
      <c r="DR27" s="31">
        <v>-0.24216795129467922</v>
      </c>
      <c r="DS27" s="31">
        <v>-0.13902288265473703</v>
      </c>
      <c r="DT27" s="31">
        <v>23.865244282554585</v>
      </c>
      <c r="DU27" s="31">
        <v>-12.611063828906552</v>
      </c>
      <c r="DV27" s="31">
        <v>-9.0317622691578947</v>
      </c>
      <c r="DW27" s="31">
        <v>-6.5640909308780007</v>
      </c>
      <c r="DX27" s="31">
        <v>0.99765852863592663</v>
      </c>
      <c r="DY27" s="31">
        <v>-1.7285280625327601</v>
      </c>
      <c r="DZ27" s="31">
        <v>-1.738071594877318</v>
      </c>
      <c r="EA27" s="31">
        <v>-1.6862810909900736</v>
      </c>
      <c r="EB27" s="31">
        <v>-9.5879664044393067</v>
      </c>
      <c r="EC27" s="31">
        <v>-9.5879664044393067</v>
      </c>
      <c r="ED27" s="31">
        <v>-10.830578066193651</v>
      </c>
      <c r="EE27" s="31">
        <v>-4.599517456166466</v>
      </c>
      <c r="EF27" s="31">
        <v>-0.35000000000000009</v>
      </c>
      <c r="EG27" s="31">
        <v>-0.12670513117375304</v>
      </c>
      <c r="EH27" s="31">
        <v>-0.10329445368564041</v>
      </c>
      <c r="EI27" s="31">
        <v>0.11258155732627172</v>
      </c>
      <c r="EJ27" s="31">
        <v>-8.5023067525742915E-2</v>
      </c>
      <c r="EK27" s="31">
        <v>-0.38405475953435186</v>
      </c>
      <c r="EL27" s="31">
        <v>0.10724840569388892</v>
      </c>
      <c r="EM27" s="31">
        <v>-9.9604871276133319E-3</v>
      </c>
      <c r="EN27" s="31">
        <v>-4.4569194649725299</v>
      </c>
      <c r="EO27" s="31">
        <v>-5.3162001000621357</v>
      </c>
      <c r="EP27" s="31">
        <v>-7.9914806766302311</v>
      </c>
      <c r="EQ27" s="31">
        <v>-6.4267198634779881</v>
      </c>
      <c r="ER27" s="31">
        <v>-4.0826943950290175</v>
      </c>
      <c r="ES27" s="31">
        <v>-5.8807429662647488</v>
      </c>
      <c r="ET27" s="31">
        <v>-6.7018526746562275</v>
      </c>
      <c r="EU27" s="31">
        <v>-2.2457807570047663</v>
      </c>
      <c r="EV27" s="31">
        <v>26</v>
      </c>
      <c r="EW27" s="31">
        <v>-3.0671297239231232</v>
      </c>
      <c r="EX27" s="31">
        <v>-4.6624039313846684</v>
      </c>
      <c r="EZ27" s="31"/>
    </row>
    <row r="28" spans="1:156" x14ac:dyDescent="0.2">
      <c r="A28" s="31" t="s">
        <v>108</v>
      </c>
      <c r="B28" s="31">
        <v>1998</v>
      </c>
      <c r="C28" s="31">
        <v>9</v>
      </c>
      <c r="D28" s="31">
        <v>1.8</v>
      </c>
      <c r="E28" s="31"/>
      <c r="F28" s="31">
        <v>6.9</v>
      </c>
      <c r="G28" s="31"/>
      <c r="H28" s="31"/>
      <c r="I28" s="31">
        <v>6.9</v>
      </c>
      <c r="J28" s="31">
        <v>1.8</v>
      </c>
      <c r="K28" s="31">
        <v>-91</v>
      </c>
      <c r="L28" s="31">
        <v>-64</v>
      </c>
      <c r="M28" s="31">
        <v>-43</v>
      </c>
      <c r="N28" s="31">
        <v>-92</v>
      </c>
      <c r="O28" s="31">
        <v>0</v>
      </c>
      <c r="P28" s="31">
        <v>0</v>
      </c>
      <c r="Q28" s="31">
        <v>-0.65540983664488262</v>
      </c>
      <c r="R28" s="31">
        <v>-13.841325319786321</v>
      </c>
      <c r="S28" s="31">
        <v>-14.07795717794917</v>
      </c>
      <c r="T28" s="31">
        <v>-11.341957243679799</v>
      </c>
      <c r="U28" s="31">
        <v>-17.986419508360353</v>
      </c>
      <c r="V28" s="31">
        <v>0.23488369857971558</v>
      </c>
      <c r="W28" s="31">
        <v>-0.28862523245354343</v>
      </c>
      <c r="X28" s="31">
        <v>-0.87914277513254357</v>
      </c>
      <c r="Y28" s="31">
        <v>-0.46908803373747987</v>
      </c>
      <c r="Z28" s="31"/>
      <c r="AA28" s="31"/>
      <c r="AB28" s="31">
        <v>-16.666190274631848</v>
      </c>
      <c r="AC28" s="31">
        <v>-21.272717936079321</v>
      </c>
      <c r="AD28" s="31">
        <v>-8.6917347534388156</v>
      </c>
      <c r="AE28" s="31">
        <v>-15.286647038238186</v>
      </c>
      <c r="AF28" s="31">
        <v>0</v>
      </c>
      <c r="AG28" s="31">
        <v>0</v>
      </c>
      <c r="AH28" s="31"/>
      <c r="AI28" s="31"/>
      <c r="AJ28" s="31"/>
      <c r="AK28" s="31"/>
      <c r="AL28" s="31"/>
      <c r="AM28" s="31"/>
      <c r="AN28" s="31">
        <v>-9.4140419931825078E-2</v>
      </c>
      <c r="AO28" s="31">
        <v>-0.39460133023459704</v>
      </c>
      <c r="AP28" s="31">
        <v>-0.11634943779909798</v>
      </c>
      <c r="AQ28" s="31">
        <v>87</v>
      </c>
      <c r="AR28" s="31">
        <v>0</v>
      </c>
      <c r="AS28" s="31">
        <v>0</v>
      </c>
      <c r="AT28" s="31">
        <v>0</v>
      </c>
      <c r="AU28" s="31">
        <v>0</v>
      </c>
      <c r="AV28" s="31">
        <v>0</v>
      </c>
      <c r="AW28" s="31">
        <v>0</v>
      </c>
      <c r="AX28" s="31">
        <v>1</v>
      </c>
      <c r="AY28" s="31">
        <v>0</v>
      </c>
      <c r="AZ28" s="31"/>
      <c r="BA28" s="31"/>
      <c r="BB28" s="31"/>
      <c r="BC28" s="31"/>
      <c r="BD28" s="31"/>
      <c r="BE28" s="31"/>
      <c r="BF28" s="31">
        <v>53</v>
      </c>
      <c r="BG28" s="31">
        <v>0</v>
      </c>
      <c r="BH28" s="31">
        <v>0</v>
      </c>
      <c r="BI28" s="31">
        <v>0</v>
      </c>
      <c r="BJ28" s="31">
        <v>0</v>
      </c>
      <c r="BK28" s="31">
        <v>0</v>
      </c>
      <c r="BL28" s="31">
        <v>0</v>
      </c>
      <c r="BM28" s="31">
        <v>0</v>
      </c>
      <c r="BN28" s="31">
        <v>0</v>
      </c>
      <c r="BO28" s="31"/>
      <c r="BP28" s="31"/>
      <c r="BQ28" s="31"/>
      <c r="BR28" s="31"/>
      <c r="BS28" s="31">
        <v>743.31550802139043</v>
      </c>
      <c r="BT28" s="31">
        <v>314.25321417294617</v>
      </c>
      <c r="BU28" s="31">
        <v>11.9</v>
      </c>
      <c r="BV28" s="31">
        <v>1.5953901625238698</v>
      </c>
      <c r="BW28" s="31">
        <v>399</v>
      </c>
      <c r="BX28" s="31">
        <v>269.38502673796791</v>
      </c>
      <c r="BY28" s="31">
        <v>-16.633497719255558</v>
      </c>
      <c r="BZ28" s="31">
        <v>-4.9150572127488061</v>
      </c>
      <c r="CA28" s="31">
        <v>-10.104336061850859</v>
      </c>
      <c r="CB28" s="31">
        <v>0.50993767207245355</v>
      </c>
      <c r="CC28" s="31">
        <v>-18.590978391573515</v>
      </c>
      <c r="CD28" s="31">
        <v>-19.953494947835338</v>
      </c>
      <c r="CE28" s="31">
        <v>-15.099389190643613</v>
      </c>
      <c r="CF28" s="31">
        <v>-6.1896290544545352</v>
      </c>
      <c r="CG28" s="31">
        <v>-8.6656382905409757</v>
      </c>
      <c r="CH28" s="31">
        <v>-5.5552302534278297</v>
      </c>
      <c r="CI28" s="31">
        <v>-15.92925755256848</v>
      </c>
      <c r="CJ28" s="31">
        <v>-16.115332413200207</v>
      </c>
      <c r="CK28" s="31">
        <v>-16.20638428394529</v>
      </c>
      <c r="CL28" s="31">
        <v>-0.31354694576343434</v>
      </c>
      <c r="CM28" s="31">
        <v>-11.66625486887439</v>
      </c>
      <c r="CN28" s="31">
        <v>17.473502435254368</v>
      </c>
      <c r="CO28" s="31">
        <v>-10.798187204717543</v>
      </c>
      <c r="CP28" s="31">
        <v>-21.383772841169087</v>
      </c>
      <c r="CQ28" s="31">
        <v>-6.7486286499270767</v>
      </c>
      <c r="CR28" s="31">
        <v>-4.8837498873788823</v>
      </c>
      <c r="CS28" s="31">
        <v>-5.7604982465708412</v>
      </c>
      <c r="CT28" s="31">
        <v>-5.2580965958729928</v>
      </c>
      <c r="CU28" s="31">
        <v>-2.5683922351706019</v>
      </c>
      <c r="CV28" s="31">
        <v>5.5823868362689577</v>
      </c>
      <c r="CW28" s="31">
        <v>-0.34318354124717898</v>
      </c>
      <c r="CX28" s="31">
        <v>-2.0490451071516183</v>
      </c>
      <c r="CY28" s="31">
        <v>-10.277251531666147</v>
      </c>
      <c r="CZ28" s="31">
        <v>-0.30233433707036533</v>
      </c>
      <c r="DA28" s="31">
        <v>-9.1956398033754034</v>
      </c>
      <c r="DB28" s="31">
        <v>-10.876280552670819</v>
      </c>
      <c r="DC28" s="31">
        <v>0</v>
      </c>
      <c r="DD28" s="31">
        <v>0</v>
      </c>
      <c r="DE28" s="31">
        <v>0</v>
      </c>
      <c r="DF28" s="31">
        <v>-0.61999999999999988</v>
      </c>
      <c r="DG28" s="31">
        <v>0</v>
      </c>
      <c r="DH28" s="31">
        <v>0</v>
      </c>
      <c r="DI28" s="31">
        <v>0</v>
      </c>
      <c r="DJ28" s="31">
        <v>0</v>
      </c>
      <c r="DK28" s="31">
        <v>0</v>
      </c>
      <c r="DL28" s="31">
        <f t="shared" si="0"/>
        <v>0</v>
      </c>
      <c r="DM28" s="31">
        <v>-13.465668765474787</v>
      </c>
      <c r="DN28" s="31">
        <v>-14.851260557072511</v>
      </c>
      <c r="DO28" s="31">
        <v>-5.2268582795307648</v>
      </c>
      <c r="DP28" s="31">
        <v>-327.85669847745862</v>
      </c>
      <c r="DQ28" s="31">
        <v>-86.602438835109666</v>
      </c>
      <c r="DR28" s="31">
        <v>0.57510449114932949</v>
      </c>
      <c r="DS28" s="31">
        <v>1.4627103718116139</v>
      </c>
      <c r="DT28" s="31">
        <v>-39.945868876887587</v>
      </c>
      <c r="DU28" s="31">
        <v>-14.120173338516565</v>
      </c>
      <c r="DV28" s="31">
        <v>-7.392283362867853</v>
      </c>
      <c r="DW28" s="31">
        <v>-9.0317622691578947</v>
      </c>
      <c r="DX28" s="31">
        <v>-116.29489843574386</v>
      </c>
      <c r="DY28" s="31">
        <v>-9.4135694567830939</v>
      </c>
      <c r="DZ28" s="31">
        <v>-8.4908420695627278</v>
      </c>
      <c r="EA28" s="31">
        <v>-1.738071594877318</v>
      </c>
      <c r="EB28" s="31">
        <v>-10.921623713723193</v>
      </c>
      <c r="EC28" s="31">
        <v>-10.921623713723193</v>
      </c>
      <c r="ED28" s="31">
        <v>-8.460676178638332</v>
      </c>
      <c r="EE28" s="31">
        <v>-10.830578066193651</v>
      </c>
      <c r="EF28" s="31">
        <v>-0.61999999999999988</v>
      </c>
      <c r="EG28" s="31">
        <v>0.229272131422255</v>
      </c>
      <c r="EH28" s="31">
        <v>0.28961550478577502</v>
      </c>
      <c r="EI28" s="31">
        <v>-0.10329445368564041</v>
      </c>
      <c r="EJ28" s="31">
        <v>0.28530100551663373</v>
      </c>
      <c r="EK28" s="31">
        <v>-0.12787445552578494</v>
      </c>
      <c r="EL28" s="31">
        <v>-8.5023067525742915E-2</v>
      </c>
      <c r="EM28" s="31">
        <v>-0.38405475953435186</v>
      </c>
      <c r="EN28" s="31">
        <v>-3.7645348245688646</v>
      </c>
      <c r="EO28" s="31">
        <v>-11.756852553364268</v>
      </c>
      <c r="EP28" s="31">
        <v>-12.679101439442888</v>
      </c>
      <c r="EQ28" s="31">
        <v>-6.3512484116817287</v>
      </c>
      <c r="ER28" s="31">
        <v>-10.121006918227868</v>
      </c>
      <c r="ES28" s="31">
        <v>-10.428168286910118</v>
      </c>
      <c r="ET28" s="31">
        <v>-7.9914806766302311</v>
      </c>
      <c r="EU28" s="31">
        <v>-4.0826943950290175</v>
      </c>
      <c r="EV28" s="31">
        <v>27</v>
      </c>
      <c r="EW28" s="31">
        <v>-5.3162001000621357</v>
      </c>
      <c r="EX28" s="31">
        <v>-5.8807429662647488</v>
      </c>
      <c r="EZ28" s="31"/>
    </row>
    <row r="29" spans="1:156" x14ac:dyDescent="0.2">
      <c r="A29" s="31" t="s">
        <v>109</v>
      </c>
      <c r="B29" s="31">
        <v>1998</v>
      </c>
      <c r="C29" s="31">
        <v>11</v>
      </c>
      <c r="D29" s="31">
        <v>1.84</v>
      </c>
      <c r="E29" s="31"/>
      <c r="F29" s="31">
        <v>6.1</v>
      </c>
      <c r="G29" s="31"/>
      <c r="H29" s="31"/>
      <c r="I29" s="31">
        <v>6.1</v>
      </c>
      <c r="J29" s="31">
        <v>1.84</v>
      </c>
      <c r="K29" s="31">
        <v>-90</v>
      </c>
      <c r="L29" s="31">
        <v>-63</v>
      </c>
      <c r="M29" s="31">
        <v>-48</v>
      </c>
      <c r="N29" s="31">
        <v>-88</v>
      </c>
      <c r="O29" s="31">
        <v>0</v>
      </c>
      <c r="P29" s="31">
        <v>0</v>
      </c>
      <c r="Q29" s="31">
        <v>-4.6759621662531586E-2</v>
      </c>
      <c r="R29" s="31">
        <v>-0.81920236915032818</v>
      </c>
      <c r="S29" s="31">
        <v>0.61278992342462146</v>
      </c>
      <c r="T29" s="31">
        <v>-13.137861274700757</v>
      </c>
      <c r="U29" s="31">
        <v>-8.0473551901319631</v>
      </c>
      <c r="V29" s="31">
        <v>0.20066865859397121</v>
      </c>
      <c r="W29" s="31">
        <v>-0.2983345876713035</v>
      </c>
      <c r="X29" s="31">
        <v>-0.71100817208658396</v>
      </c>
      <c r="Y29" s="31">
        <v>-0.66206993498506361</v>
      </c>
      <c r="Z29" s="31"/>
      <c r="AA29" s="31"/>
      <c r="AB29" s="31">
        <v>-5.6888615787671304</v>
      </c>
      <c r="AC29" s="31">
        <v>-13.407563847210481</v>
      </c>
      <c r="AD29" s="31">
        <v>-10.070004029368791</v>
      </c>
      <c r="AE29" s="31">
        <v>-4.6986535142729222</v>
      </c>
      <c r="AF29" s="31">
        <v>0</v>
      </c>
      <c r="AG29" s="31">
        <v>0</v>
      </c>
      <c r="AH29" s="31"/>
      <c r="AI29" s="31"/>
      <c r="AJ29" s="31"/>
      <c r="AK29" s="31"/>
      <c r="AL29" s="31"/>
      <c r="AM29" s="31"/>
      <c r="AN29" s="31">
        <v>0.27711532146713458</v>
      </c>
      <c r="AO29" s="31">
        <v>-0.15601101957028704</v>
      </c>
      <c r="AP29" s="31">
        <v>0.28107922154375614</v>
      </c>
      <c r="AQ29" s="31">
        <v>89</v>
      </c>
      <c r="AR29" s="31">
        <v>0</v>
      </c>
      <c r="AS29" s="31">
        <v>1</v>
      </c>
      <c r="AT29" s="31">
        <v>0</v>
      </c>
      <c r="AU29" s="31">
        <v>0</v>
      </c>
      <c r="AV29" s="31">
        <v>0</v>
      </c>
      <c r="AW29" s="31">
        <v>0</v>
      </c>
      <c r="AX29" s="31">
        <v>0</v>
      </c>
      <c r="AY29" s="31">
        <v>0</v>
      </c>
      <c r="AZ29" s="31"/>
      <c r="BA29" s="31"/>
      <c r="BB29" s="31"/>
      <c r="BC29" s="31"/>
      <c r="BD29" s="31"/>
      <c r="BE29" s="31"/>
      <c r="BF29" s="31">
        <v>53</v>
      </c>
      <c r="BG29" s="31">
        <v>0</v>
      </c>
      <c r="BH29" s="31">
        <v>0</v>
      </c>
      <c r="BI29" s="31">
        <v>0</v>
      </c>
      <c r="BJ29" s="31">
        <v>0</v>
      </c>
      <c r="BK29" s="31">
        <v>0</v>
      </c>
      <c r="BL29" s="31">
        <v>0</v>
      </c>
      <c r="BM29" s="31">
        <v>0</v>
      </c>
      <c r="BN29" s="31">
        <v>0</v>
      </c>
      <c r="BO29" s="31"/>
      <c r="BP29" s="31"/>
      <c r="BQ29" s="31"/>
      <c r="BR29" s="31"/>
      <c r="BS29" s="31">
        <v>704.17422867513608</v>
      </c>
      <c r="BT29" s="31">
        <v>293.80796532543224</v>
      </c>
      <c r="BU29" s="31">
        <v>12.9</v>
      </c>
      <c r="BV29" s="31">
        <v>0.82546098225636255</v>
      </c>
      <c r="BW29" s="31">
        <v>327</v>
      </c>
      <c r="BX29" s="31">
        <v>243.92014519056258</v>
      </c>
      <c r="BY29" s="31">
        <v>-13.795859488543726</v>
      </c>
      <c r="BZ29" s="31">
        <v>-6.9474097455079828</v>
      </c>
      <c r="CA29" s="31">
        <v>-5.0360501232589172E-2</v>
      </c>
      <c r="CB29" s="31">
        <v>-23.02577394756878</v>
      </c>
      <c r="CC29" s="31">
        <v>-13.870346249867225</v>
      </c>
      <c r="CD29" s="31">
        <v>-14.144536888938333</v>
      </c>
      <c r="CE29" s="31">
        <v>-13.027632354482911</v>
      </c>
      <c r="CF29" s="31">
        <v>-7.1561898178742851</v>
      </c>
      <c r="CG29" s="31">
        <v>-1.4910684340571549</v>
      </c>
      <c r="CH29" s="31">
        <v>-18.565459397898209</v>
      </c>
      <c r="CI29" s="31">
        <v>-12.699233660639933</v>
      </c>
      <c r="CJ29" s="31">
        <v>-12.038722853240927</v>
      </c>
      <c r="CK29" s="31">
        <v>-19.945295865005278</v>
      </c>
      <c r="CL29" s="31">
        <v>-8.1436342105073862</v>
      </c>
      <c r="CM29" s="31">
        <v>-10.432673227145358</v>
      </c>
      <c r="CN29" s="31">
        <v>-18.816716424877075</v>
      </c>
      <c r="CO29" s="31">
        <v>-11.76977343779042</v>
      </c>
      <c r="CP29" s="31">
        <v>-23.983900576457604</v>
      </c>
      <c r="CQ29" s="31">
        <v>0.37213313544111598</v>
      </c>
      <c r="CR29" s="31">
        <v>-8.7573925852405328</v>
      </c>
      <c r="CS29" s="31">
        <v>-12.809597026008582</v>
      </c>
      <c r="CT29" s="31">
        <v>6.8163064481806375</v>
      </c>
      <c r="CU29" s="31">
        <v>-6.2862976730108873</v>
      </c>
      <c r="CV29" s="31">
        <v>-17.848441815981857</v>
      </c>
      <c r="CW29" s="31">
        <v>-9.9000573148131856</v>
      </c>
      <c r="CX29" s="31">
        <v>-13.685661758246997</v>
      </c>
      <c r="CY29" s="31">
        <v>4.8007080159985751</v>
      </c>
      <c r="CZ29" s="31">
        <v>-12.587007843148662</v>
      </c>
      <c r="DA29" s="31">
        <v>-2.08042319644965</v>
      </c>
      <c r="DB29" s="31">
        <v>-8.1573920907712711</v>
      </c>
      <c r="DC29" s="31">
        <v>0</v>
      </c>
      <c r="DD29" s="31">
        <v>0</v>
      </c>
      <c r="DE29" s="31">
        <v>0</v>
      </c>
      <c r="DF29" s="31">
        <v>4.0000000000000036E-2</v>
      </c>
      <c r="DG29" s="31">
        <v>0</v>
      </c>
      <c r="DH29" s="31">
        <v>0</v>
      </c>
      <c r="DI29" s="31">
        <v>0</v>
      </c>
      <c r="DJ29" s="31">
        <v>0</v>
      </c>
      <c r="DK29" s="31">
        <v>0</v>
      </c>
      <c r="DL29" s="31">
        <f t="shared" si="0"/>
        <v>0</v>
      </c>
      <c r="DM29" s="31">
        <v>-3.2198161724263513E-2</v>
      </c>
      <c r="DN29" s="31">
        <v>-2.1072656096715079</v>
      </c>
      <c r="DO29" s="31">
        <v>-6.225541669481407</v>
      </c>
      <c r="DP29" s="31">
        <v>-21.648401186820568</v>
      </c>
      <c r="DQ29" s="31">
        <v>-9.6458781266729634</v>
      </c>
      <c r="DR29" s="31">
        <v>0.91632501780036091</v>
      </c>
      <c r="DS29" s="31">
        <v>-0.19178470852193494</v>
      </c>
      <c r="DT29" s="31">
        <v>-70.467632652709781</v>
      </c>
      <c r="DU29" s="31">
        <v>-9.9699545567524837</v>
      </c>
      <c r="DV29" s="31">
        <v>-1.4721113497899687</v>
      </c>
      <c r="DW29" s="31">
        <v>-7.392283362867853</v>
      </c>
      <c r="DX29" s="31">
        <v>-27.415068450105824</v>
      </c>
      <c r="DY29" s="31">
        <v>-3.7476461935013887</v>
      </c>
      <c r="DZ29" s="31">
        <v>0.8443665260573574</v>
      </c>
      <c r="EA29" s="31">
        <v>-8.4908420695627278</v>
      </c>
      <c r="EB29" s="31">
        <v>-11.877461142496642</v>
      </c>
      <c r="EC29" s="31">
        <v>-11.877461142496642</v>
      </c>
      <c r="ED29" s="31">
        <v>-7.61325974298129</v>
      </c>
      <c r="EE29" s="31">
        <v>-8.460676178638332</v>
      </c>
      <c r="EF29" s="31">
        <v>4.0000000000000036E-2</v>
      </c>
      <c r="EG29" s="31">
        <v>0.19465463853114318</v>
      </c>
      <c r="EH29" s="31">
        <v>0.12636874462714659</v>
      </c>
      <c r="EI29" s="31">
        <v>0.28961550478577502</v>
      </c>
      <c r="EJ29" s="31">
        <v>0.13842159225292977</v>
      </c>
      <c r="EK29" s="31">
        <v>-0.12907398751589677</v>
      </c>
      <c r="EL29" s="31">
        <v>0.28530100551663373</v>
      </c>
      <c r="EM29" s="31">
        <v>-0.12787445552578494</v>
      </c>
      <c r="EN29" s="31">
        <v>-13.841325319786321</v>
      </c>
      <c r="EO29" s="31">
        <v>-11.341957243679799</v>
      </c>
      <c r="EP29" s="31">
        <v>-17.986419508360353</v>
      </c>
      <c r="EQ29" s="31">
        <v>-16.666190274631848</v>
      </c>
      <c r="ER29" s="31">
        <v>-8.6917347534388156</v>
      </c>
      <c r="ES29" s="31">
        <v>-15.286647038238186</v>
      </c>
      <c r="ET29" s="31">
        <v>-12.679101439442888</v>
      </c>
      <c r="EU29" s="31">
        <v>-10.121006918227868</v>
      </c>
      <c r="EV29" s="31">
        <v>28</v>
      </c>
      <c r="EW29" s="31">
        <v>-11.756852553364268</v>
      </c>
      <c r="EX29" s="31">
        <v>-10.428168286910118</v>
      </c>
      <c r="EZ29" s="31"/>
    </row>
    <row r="30" spans="1:156" x14ac:dyDescent="0.2">
      <c r="A30" s="31" t="s">
        <v>110</v>
      </c>
      <c r="B30" s="31">
        <v>1999</v>
      </c>
      <c r="C30" s="31">
        <v>1</v>
      </c>
      <c r="D30" s="31">
        <v>1.93</v>
      </c>
      <c r="E30" s="31"/>
      <c r="F30" s="31">
        <v>7.15</v>
      </c>
      <c r="G30" s="31"/>
      <c r="H30" s="31"/>
      <c r="I30" s="31">
        <v>7.15</v>
      </c>
      <c r="J30" s="31">
        <v>1.93</v>
      </c>
      <c r="K30" s="31">
        <v>-84</v>
      </c>
      <c r="L30" s="31">
        <v>-83</v>
      </c>
      <c r="M30" s="31">
        <v>-43</v>
      </c>
      <c r="N30" s="31">
        <v>-86</v>
      </c>
      <c r="O30" s="31">
        <v>0</v>
      </c>
      <c r="P30" s="31">
        <v>0</v>
      </c>
      <c r="Q30" s="31">
        <v>4.7740056336544968E-2</v>
      </c>
      <c r="R30" s="31">
        <v>4.9020946311128872</v>
      </c>
      <c r="S30" s="31">
        <v>-20.200052676247584</v>
      </c>
      <c r="T30" s="31">
        <v>-4.4975596927820058</v>
      </c>
      <c r="U30" s="31">
        <v>-6.626815049060518</v>
      </c>
      <c r="V30" s="31">
        <v>-0.15462158132049519</v>
      </c>
      <c r="W30" s="31">
        <v>0.78585251668390166</v>
      </c>
      <c r="X30" s="31">
        <v>-0.74914277513254368</v>
      </c>
      <c r="Y30" s="31">
        <v>-0.68856088560885564</v>
      </c>
      <c r="Z30" s="31"/>
      <c r="AA30" s="31"/>
      <c r="AB30" s="31">
        <v>1.1746680870531545</v>
      </c>
      <c r="AC30" s="31">
        <v>-31.921961966470398</v>
      </c>
      <c r="AD30" s="31">
        <v>-0.91802176328891183</v>
      </c>
      <c r="AE30" s="31">
        <v>-3.741795961673323</v>
      </c>
      <c r="AF30" s="31">
        <v>0</v>
      </c>
      <c r="AG30" s="31">
        <v>0</v>
      </c>
      <c r="AH30" s="31"/>
      <c r="AI30" s="31"/>
      <c r="AJ30" s="31"/>
      <c r="AK30" s="31"/>
      <c r="AL30" s="31"/>
      <c r="AM30" s="31"/>
      <c r="AN30" s="31">
        <v>0.15025770948620717</v>
      </c>
      <c r="AO30" s="31">
        <v>-0.15743301900544238</v>
      </c>
      <c r="AP30" s="31">
        <v>0.13747208416524975</v>
      </c>
      <c r="AQ30" s="31">
        <v>91</v>
      </c>
      <c r="AR30" s="31">
        <v>0</v>
      </c>
      <c r="AS30" s="31">
        <v>1</v>
      </c>
      <c r="AT30" s="31">
        <v>0</v>
      </c>
      <c r="AU30" s="31">
        <v>0</v>
      </c>
      <c r="AV30" s="31">
        <v>0</v>
      </c>
      <c r="AW30" s="31">
        <v>0</v>
      </c>
      <c r="AX30" s="31">
        <v>0</v>
      </c>
      <c r="AY30" s="31">
        <v>0</v>
      </c>
      <c r="AZ30" s="31"/>
      <c r="BA30" s="31"/>
      <c r="BB30" s="31"/>
      <c r="BC30" s="31"/>
      <c r="BD30" s="31"/>
      <c r="BE30" s="31"/>
      <c r="BF30" s="31">
        <v>53</v>
      </c>
      <c r="BG30" s="31">
        <v>0</v>
      </c>
      <c r="BH30" s="31">
        <v>0</v>
      </c>
      <c r="BI30" s="31">
        <v>0</v>
      </c>
      <c r="BJ30" s="31">
        <v>0</v>
      </c>
      <c r="BK30" s="31">
        <v>0</v>
      </c>
      <c r="BL30" s="31">
        <v>0</v>
      </c>
      <c r="BM30" s="31">
        <v>0</v>
      </c>
      <c r="BN30" s="31">
        <v>0</v>
      </c>
      <c r="BO30" s="31"/>
      <c r="BP30" s="31"/>
      <c r="BQ30" s="31"/>
      <c r="BR30" s="31"/>
      <c r="BS30" s="31">
        <v>583.82226989298101</v>
      </c>
      <c r="BT30" s="31">
        <v>215.48051369751684</v>
      </c>
      <c r="BU30" s="31">
        <v>13.8</v>
      </c>
      <c r="BV30" s="31">
        <v>0.97312785359969789</v>
      </c>
      <c r="BW30" s="31">
        <v>329</v>
      </c>
      <c r="BX30" s="31">
        <v>201.61128943176638</v>
      </c>
      <c r="BY30" s="31">
        <v>-2.1454728815380832</v>
      </c>
      <c r="BZ30" s="31">
        <v>-12.564604923710093</v>
      </c>
      <c r="CA30" s="31">
        <v>14.098217503323852</v>
      </c>
      <c r="CB30" s="31">
        <v>-12.320001177927921</v>
      </c>
      <c r="CC30" s="31">
        <v>-7.9736971426924015</v>
      </c>
      <c r="CD30" s="31">
        <v>-0.15465040604969715</v>
      </c>
      <c r="CE30" s="31">
        <v>-29.732184767574928</v>
      </c>
      <c r="CF30" s="31">
        <v>-34.690247936655602</v>
      </c>
      <c r="CG30" s="31">
        <v>-15.933955563221716</v>
      </c>
      <c r="CH30" s="31">
        <v>-35.878398356974486</v>
      </c>
      <c r="CI30" s="31">
        <v>-32.761178768749062</v>
      </c>
      <c r="CJ30" s="31">
        <v>-26.927062315722594</v>
      </c>
      <c r="CK30" s="31">
        <v>-11.067689819625837</v>
      </c>
      <c r="CL30" s="31">
        <v>-13.985934296229562</v>
      </c>
      <c r="CM30" s="31">
        <v>0.17755025041076777</v>
      </c>
      <c r="CN30" s="31">
        <v>-7.815477815998193</v>
      </c>
      <c r="CO30" s="31">
        <v>-6.8816738202050587</v>
      </c>
      <c r="CP30" s="31">
        <v>-14.996611285588731</v>
      </c>
      <c r="CQ30" s="31">
        <v>2.0596767462004051</v>
      </c>
      <c r="CR30" s="31">
        <v>7.1225781274203488</v>
      </c>
      <c r="CS30" s="31">
        <v>-4.0418021667871673E-2</v>
      </c>
      <c r="CT30" s="31">
        <v>6.0938043151702015</v>
      </c>
      <c r="CU30" s="31">
        <v>-8.4515579650351197E-2</v>
      </c>
      <c r="CV30" s="31">
        <v>-6.1519532681271683</v>
      </c>
      <c r="CW30" s="31">
        <v>1.9797836721506132</v>
      </c>
      <c r="CX30" s="31">
        <v>-2.2007784977416271</v>
      </c>
      <c r="CY30" s="31">
        <v>-3.8148093591993191</v>
      </c>
      <c r="CZ30" s="31">
        <v>-10.151325456861509</v>
      </c>
      <c r="DA30" s="31">
        <v>0.19667257927785803</v>
      </c>
      <c r="DB30" s="31">
        <v>-7.383557544956469</v>
      </c>
      <c r="DC30" s="31">
        <v>0</v>
      </c>
      <c r="DD30" s="31">
        <v>0</v>
      </c>
      <c r="DE30" s="31">
        <v>0</v>
      </c>
      <c r="DF30" s="31">
        <v>8.9999999999999858E-2</v>
      </c>
      <c r="DG30" s="31">
        <v>0</v>
      </c>
      <c r="DH30" s="31">
        <v>0</v>
      </c>
      <c r="DI30" s="31">
        <v>0</v>
      </c>
      <c r="DJ30" s="31">
        <v>0</v>
      </c>
      <c r="DK30" s="31">
        <v>0</v>
      </c>
      <c r="DL30" s="31">
        <f t="shared" si="0"/>
        <v>0</v>
      </c>
      <c r="DM30" s="31">
        <v>5.4006614721174335</v>
      </c>
      <c r="DN30" s="31">
        <v>-21.903441298040359</v>
      </c>
      <c r="DO30" s="31">
        <v>3.5802641856092476</v>
      </c>
      <c r="DP30" s="31">
        <v>-110.98237689081584</v>
      </c>
      <c r="DQ30" s="31">
        <v>-71.394955736858279</v>
      </c>
      <c r="DR30" s="31">
        <v>0.75755599621270375</v>
      </c>
      <c r="DS30" s="31">
        <v>0.23453434091469813</v>
      </c>
      <c r="DT30" s="31">
        <v>-5.5831081014567268</v>
      </c>
      <c r="DU30" s="31">
        <v>-0.2426267347454143</v>
      </c>
      <c r="DV30" s="31">
        <v>7.1408522342286362</v>
      </c>
      <c r="DW30" s="31">
        <v>-1.4721113497899687</v>
      </c>
      <c r="DX30" s="31">
        <v>-43.643485833522142</v>
      </c>
      <c r="DY30" s="31">
        <v>-18.544639583169896</v>
      </c>
      <c r="DZ30" s="31">
        <v>-15.379918388963688</v>
      </c>
      <c r="EA30" s="31">
        <v>0.8443665260573574</v>
      </c>
      <c r="EB30" s="31">
        <v>-7.0951244919987886</v>
      </c>
      <c r="EC30" s="31">
        <v>-7.0951244919987886</v>
      </c>
      <c r="ED30" s="31">
        <v>-1.5825394380039288</v>
      </c>
      <c r="EE30" s="31">
        <v>-7.61325974298129</v>
      </c>
      <c r="EF30" s="31">
        <v>8.9999999999999858E-2</v>
      </c>
      <c r="EG30" s="31">
        <v>-8.354088515144964E-3</v>
      </c>
      <c r="EH30" s="31">
        <v>-0.10073151080573386</v>
      </c>
      <c r="EI30" s="31">
        <v>0.12636874462714659</v>
      </c>
      <c r="EJ30" s="31">
        <v>-0.24071448840795043</v>
      </c>
      <c r="EK30" s="31">
        <v>0.975404738282171</v>
      </c>
      <c r="EL30" s="31">
        <v>0.13842159225292977</v>
      </c>
      <c r="EM30" s="31">
        <v>-0.12907398751589677</v>
      </c>
      <c r="EN30" s="31">
        <v>-0.81920236915032818</v>
      </c>
      <c r="EO30" s="31">
        <v>-13.137861274700757</v>
      </c>
      <c r="EP30" s="31">
        <v>-8.0473551901319631</v>
      </c>
      <c r="EQ30" s="31">
        <v>-5.6888615787671304</v>
      </c>
      <c r="ER30" s="31">
        <v>-10.070004029368791</v>
      </c>
      <c r="ES30" s="31">
        <v>-4.6986535142729222</v>
      </c>
      <c r="ET30" s="31">
        <v>-17.986419508360353</v>
      </c>
      <c r="EU30" s="31">
        <v>-8.6917347534388156</v>
      </c>
      <c r="EV30" s="31">
        <v>29</v>
      </c>
      <c r="EW30" s="31">
        <v>-11.341957243679799</v>
      </c>
      <c r="EX30" s="31">
        <v>-15.286647038238186</v>
      </c>
      <c r="EZ30" s="31"/>
    </row>
    <row r="31" spans="1:156" x14ac:dyDescent="0.2">
      <c r="A31" s="31" t="s">
        <v>111</v>
      </c>
      <c r="B31" s="31">
        <v>1999</v>
      </c>
      <c r="C31" s="31">
        <v>3</v>
      </c>
      <c r="D31" s="31">
        <v>1.87</v>
      </c>
      <c r="E31" s="31"/>
      <c r="F31" s="31">
        <v>6</v>
      </c>
      <c r="G31" s="31"/>
      <c r="H31" s="31"/>
      <c r="I31" s="31">
        <v>6</v>
      </c>
      <c r="J31" s="31">
        <v>1.87</v>
      </c>
      <c r="K31" s="31">
        <v>-89</v>
      </c>
      <c r="L31" s="31">
        <v>-64</v>
      </c>
      <c r="M31" s="31">
        <v>-52</v>
      </c>
      <c r="N31" s="31">
        <v>-88</v>
      </c>
      <c r="O31" s="31">
        <v>0</v>
      </c>
      <c r="P31" s="31">
        <v>0</v>
      </c>
      <c r="Q31" s="31">
        <v>-7.7698094141757684E-2</v>
      </c>
      <c r="R31" s="31">
        <v>-5.3414193591651964</v>
      </c>
      <c r="S31" s="31">
        <v>18.386902209534412</v>
      </c>
      <c r="T31" s="31">
        <v>-14.752057602085113</v>
      </c>
      <c r="U31" s="31">
        <v>-9.3384813270486067</v>
      </c>
      <c r="V31" s="31">
        <v>0.15645361860822682</v>
      </c>
      <c r="W31" s="31">
        <v>-0.21862523245354337</v>
      </c>
      <c r="X31" s="31">
        <v>-0.57850048964981626</v>
      </c>
      <c r="Y31" s="31">
        <v>-0.63206993498506359</v>
      </c>
      <c r="Z31" s="31"/>
      <c r="AA31" s="31"/>
      <c r="AB31" s="31">
        <v>-7.5288475691803871</v>
      </c>
      <c r="AC31" s="31">
        <v>-2.5833214664747612</v>
      </c>
      <c r="AD31" s="31">
        <v>-11.989759205520762</v>
      </c>
      <c r="AE31" s="31">
        <v>-6.7056275244598726</v>
      </c>
      <c r="AF31" s="31">
        <v>0</v>
      </c>
      <c r="AG31" s="31">
        <v>0</v>
      </c>
      <c r="AH31" s="31"/>
      <c r="AI31" s="31"/>
      <c r="AJ31" s="31"/>
      <c r="AK31" s="31"/>
      <c r="AL31" s="31"/>
      <c r="AM31" s="31"/>
      <c r="AN31" s="31">
        <v>-0.2309663183617687</v>
      </c>
      <c r="AO31" s="31">
        <v>0.96507740017665389</v>
      </c>
      <c r="AP31" s="31">
        <v>-4.4541219353349579E-2</v>
      </c>
      <c r="AQ31" s="31">
        <v>93</v>
      </c>
      <c r="AR31" s="31">
        <v>0</v>
      </c>
      <c r="AS31" s="31">
        <v>1</v>
      </c>
      <c r="AT31" s="31">
        <v>0</v>
      </c>
      <c r="AU31" s="31">
        <v>0</v>
      </c>
      <c r="AV31" s="31">
        <v>0</v>
      </c>
      <c r="AW31" s="31">
        <v>0</v>
      </c>
      <c r="AX31" s="31">
        <v>0</v>
      </c>
      <c r="AY31" s="31">
        <v>0</v>
      </c>
      <c r="AZ31" s="31"/>
      <c r="BA31" s="31"/>
      <c r="BB31" s="31"/>
      <c r="BC31" s="31"/>
      <c r="BD31" s="31"/>
      <c r="BE31" s="31"/>
      <c r="BF31" s="31">
        <v>53</v>
      </c>
      <c r="BG31" s="31">
        <v>0</v>
      </c>
      <c r="BH31" s="31">
        <v>0</v>
      </c>
      <c r="BI31" s="31">
        <v>0</v>
      </c>
      <c r="BJ31" s="31">
        <v>0</v>
      </c>
      <c r="BK31" s="31">
        <v>0</v>
      </c>
      <c r="BL31" s="31">
        <v>0</v>
      </c>
      <c r="BM31" s="31">
        <v>0</v>
      </c>
      <c r="BN31" s="31">
        <v>0</v>
      </c>
      <c r="BO31" s="31"/>
      <c r="BP31" s="31"/>
      <c r="BQ31" s="31"/>
      <c r="BR31" s="31"/>
      <c r="BS31" s="31">
        <v>647.4867230159324</v>
      </c>
      <c r="BT31" s="31">
        <v>189.90597899637854</v>
      </c>
      <c r="BU31" s="31">
        <v>13.7</v>
      </c>
      <c r="BV31" s="31">
        <v>0.57878997291153089</v>
      </c>
      <c r="BW31" s="31">
        <v>388</v>
      </c>
      <c r="BX31" s="31">
        <v>188.44902386117136</v>
      </c>
      <c r="BY31" s="31">
        <v>-10.134446030860857</v>
      </c>
      <c r="BZ31" s="31">
        <v>-21.357711363916806</v>
      </c>
      <c r="CA31" s="31">
        <v>8.1928199472620094</v>
      </c>
      <c r="CB31" s="31">
        <v>-29.88656024496278</v>
      </c>
      <c r="CC31" s="31">
        <v>-16.022548481035045</v>
      </c>
      <c r="CD31" s="31">
        <v>-2.6690003954175126</v>
      </c>
      <c r="CE31" s="31">
        <v>-12.475429086477988</v>
      </c>
      <c r="CF31" s="31">
        <v>-18.1501777159936</v>
      </c>
      <c r="CG31" s="31">
        <v>2.448587451129896</v>
      </c>
      <c r="CH31" s="31">
        <v>-24.054076601649527</v>
      </c>
      <c r="CI31" s="31">
        <v>-15.588559457968287</v>
      </c>
      <c r="CJ31" s="31">
        <v>-6.336827073126635</v>
      </c>
      <c r="CK31" s="31">
        <v>-22.11888757995623</v>
      </c>
      <c r="CL31" s="31">
        <v>-26.526031337809211</v>
      </c>
      <c r="CM31" s="31">
        <v>-9.4458079137621453</v>
      </c>
      <c r="CN31" s="31">
        <v>-32.841521389624091</v>
      </c>
      <c r="CO31" s="31">
        <v>-19.182735101437011</v>
      </c>
      <c r="CP31" s="31">
        <v>-22.756167420776944</v>
      </c>
      <c r="CQ31" s="31">
        <v>11.483291207193467</v>
      </c>
      <c r="CR31" s="31">
        <v>15.419365504301163</v>
      </c>
      <c r="CS31" s="31">
        <v>3.9235028779301904</v>
      </c>
      <c r="CT31" s="31">
        <v>15.06009973377274</v>
      </c>
      <c r="CU31" s="31">
        <v>-17.692432044784404</v>
      </c>
      <c r="CV31" s="31">
        <v>-31.00942437337925</v>
      </c>
      <c r="CW31" s="31">
        <v>-14.29433799893925</v>
      </c>
      <c r="CX31" s="31">
        <v>-22.751574377184347</v>
      </c>
      <c r="CY31" s="31">
        <v>8.1793009602571729</v>
      </c>
      <c r="CZ31" s="31">
        <v>-8.840988372405203</v>
      </c>
      <c r="DA31" s="31">
        <v>10.19939302507513</v>
      </c>
      <c r="DB31" s="31">
        <v>-1.2522046031998169</v>
      </c>
      <c r="DC31" s="31">
        <v>0</v>
      </c>
      <c r="DD31" s="31">
        <v>0</v>
      </c>
      <c r="DE31" s="31">
        <v>0</v>
      </c>
      <c r="DF31" s="31">
        <v>-5.9999999999999831E-2</v>
      </c>
      <c r="DG31" s="31">
        <v>1</v>
      </c>
      <c r="DH31" s="31">
        <v>0</v>
      </c>
      <c r="DI31" s="31">
        <v>0</v>
      </c>
      <c r="DJ31" s="31">
        <v>0</v>
      </c>
      <c r="DK31" s="31">
        <v>0</v>
      </c>
      <c r="DL31" s="31">
        <f t="shared" si="0"/>
        <v>0</v>
      </c>
      <c r="DM31" s="31">
        <v>-5.1598285222964826</v>
      </c>
      <c r="DN31" s="31">
        <v>14.088534123323265</v>
      </c>
      <c r="DO31" s="31">
        <v>-9.4090383729618328</v>
      </c>
      <c r="DP31" s="31">
        <v>76.535376352751371</v>
      </c>
      <c r="DQ31" s="31">
        <v>-1.629259183964386</v>
      </c>
      <c r="DR31" s="31">
        <v>-0.26382285254449839</v>
      </c>
      <c r="DS31" s="31">
        <v>-0.23464442324206164</v>
      </c>
      <c r="DT31" s="31">
        <v>56.923658550478748</v>
      </c>
      <c r="DU31" s="31">
        <v>-8.8164202480109424</v>
      </c>
      <c r="DV31" s="31">
        <v>-5.929046990110427</v>
      </c>
      <c r="DW31" s="31">
        <v>7.1408522342286362</v>
      </c>
      <c r="DX31" s="31">
        <v>-14.752125503487667</v>
      </c>
      <c r="DY31" s="31">
        <v>-0.71572628335211874</v>
      </c>
      <c r="DZ31" s="31">
        <v>8.8558718877726434</v>
      </c>
      <c r="EA31" s="31">
        <v>-15.379918388963688</v>
      </c>
      <c r="EB31" s="31">
        <v>-19.381692403751792</v>
      </c>
      <c r="EC31" s="31">
        <v>-19.381692403751792</v>
      </c>
      <c r="ED31" s="31">
        <v>-14.872898772249481</v>
      </c>
      <c r="EE31" s="31">
        <v>-1.5825394380039288</v>
      </c>
      <c r="EF31" s="31">
        <v>-5.9999999999999831E-2</v>
      </c>
      <c r="EG31" s="31">
        <v>0.16193685566313776</v>
      </c>
      <c r="EH31" s="31">
        <v>0.13268221261444876</v>
      </c>
      <c r="EI31" s="31">
        <v>-0.10073151080573386</v>
      </c>
      <c r="EJ31" s="31">
        <v>0.17741136381824285</v>
      </c>
      <c r="EK31" s="31">
        <v>-0.56826303251151211</v>
      </c>
      <c r="EL31" s="31">
        <v>-0.24071448840795043</v>
      </c>
      <c r="EM31" s="31">
        <v>0.975404738282171</v>
      </c>
      <c r="EN31" s="31">
        <v>4.9020946311128872</v>
      </c>
      <c r="EO31" s="31">
        <v>-4.4975596927820058</v>
      </c>
      <c r="EP31" s="31">
        <v>-6.626815049060518</v>
      </c>
      <c r="EQ31" s="31">
        <v>1.1746680870531545</v>
      </c>
      <c r="ER31" s="31">
        <v>-0.91802176328891183</v>
      </c>
      <c r="ES31" s="31">
        <v>-3.741795961673323</v>
      </c>
      <c r="ET31" s="31">
        <v>-8.0473551901319631</v>
      </c>
      <c r="EU31" s="31">
        <v>-10.070004029368791</v>
      </c>
      <c r="EV31" s="31">
        <v>30</v>
      </c>
      <c r="EW31" s="31">
        <v>-13.137861274700757</v>
      </c>
      <c r="EX31" s="31">
        <v>-4.6986535142729222</v>
      </c>
      <c r="EZ31" s="31"/>
    </row>
    <row r="32" spans="1:156" x14ac:dyDescent="0.2">
      <c r="A32" s="31" t="s">
        <v>112</v>
      </c>
      <c r="B32" s="31">
        <v>1999</v>
      </c>
      <c r="C32" s="31">
        <v>5</v>
      </c>
      <c r="D32" s="31">
        <v>1.92</v>
      </c>
      <c r="E32" s="31"/>
      <c r="F32" s="31">
        <v>7.666666666666667</v>
      </c>
      <c r="G32" s="31"/>
      <c r="H32" s="31"/>
      <c r="I32" s="31">
        <v>7.666666666666667</v>
      </c>
      <c r="J32" s="31">
        <v>1.92</v>
      </c>
      <c r="K32" s="31">
        <v>-83</v>
      </c>
      <c r="L32" s="31">
        <v>-53</v>
      </c>
      <c r="M32" s="31">
        <v>-44</v>
      </c>
      <c r="N32" s="31">
        <v>-88</v>
      </c>
      <c r="O32" s="31">
        <v>0</v>
      </c>
      <c r="P32" s="31">
        <v>0</v>
      </c>
      <c r="Q32" s="31">
        <v>2.8913912846840539E-2</v>
      </c>
      <c r="R32" s="31">
        <v>5.0819302096501229</v>
      </c>
      <c r="S32" s="31">
        <v>11.075299556961999</v>
      </c>
      <c r="T32" s="31">
        <v>-2.0796237958992703</v>
      </c>
      <c r="U32" s="31">
        <v>-8.1229771719639619</v>
      </c>
      <c r="V32" s="31">
        <v>-0.23883662130623939</v>
      </c>
      <c r="W32" s="31">
        <v>-0.71542813984890641</v>
      </c>
      <c r="X32" s="31">
        <v>-0.73351585452335177</v>
      </c>
      <c r="Y32" s="31">
        <v>-0.58206993498506376</v>
      </c>
      <c r="Z32" s="31"/>
      <c r="AA32" s="31"/>
      <c r="AB32" s="31">
        <v>1.9148936244278074</v>
      </c>
      <c r="AC32" s="31">
        <v>2.6269575048125868</v>
      </c>
      <c r="AD32" s="31">
        <v>1.750575663008676</v>
      </c>
      <c r="AE32" s="31">
        <v>-5.3835341201554812</v>
      </c>
      <c r="AF32" s="31">
        <v>0</v>
      </c>
      <c r="AG32" s="31">
        <v>0</v>
      </c>
      <c r="AH32" s="31"/>
      <c r="AI32" s="31"/>
      <c r="AJ32" s="31"/>
      <c r="AK32" s="31"/>
      <c r="AL32" s="31"/>
      <c r="AM32" s="31"/>
      <c r="AN32" s="31">
        <v>0.16767268121384324</v>
      </c>
      <c r="AO32" s="31">
        <v>-0.50620489833797089</v>
      </c>
      <c r="AP32" s="31">
        <v>0.12001052565074323</v>
      </c>
      <c r="AQ32" s="31">
        <v>95</v>
      </c>
      <c r="AR32" s="31">
        <v>0</v>
      </c>
      <c r="AS32" s="31">
        <v>1</v>
      </c>
      <c r="AT32" s="31">
        <v>0</v>
      </c>
      <c r="AU32" s="31">
        <v>0</v>
      </c>
      <c r="AV32" s="31">
        <v>0</v>
      </c>
      <c r="AW32" s="31">
        <v>0</v>
      </c>
      <c r="AX32" s="31">
        <v>0</v>
      </c>
      <c r="AY32" s="31">
        <v>1</v>
      </c>
      <c r="AZ32" s="31"/>
      <c r="BA32" s="31"/>
      <c r="BB32" s="31"/>
      <c r="BC32" s="31"/>
      <c r="BD32" s="31"/>
      <c r="BE32" s="31"/>
      <c r="BF32" s="31">
        <v>53</v>
      </c>
      <c r="BG32" s="31">
        <v>0</v>
      </c>
      <c r="BH32" s="31">
        <v>0</v>
      </c>
      <c r="BI32" s="31">
        <v>0</v>
      </c>
      <c r="BJ32" s="31">
        <v>0</v>
      </c>
      <c r="BK32" s="31">
        <v>0</v>
      </c>
      <c r="BL32" s="31">
        <v>0</v>
      </c>
      <c r="BM32" s="31">
        <v>0</v>
      </c>
      <c r="BN32" s="31">
        <v>0</v>
      </c>
      <c r="BO32" s="31"/>
      <c r="BP32" s="31"/>
      <c r="BQ32" s="31"/>
      <c r="BR32" s="31"/>
      <c r="BS32" s="31">
        <v>653.35131943233728</v>
      </c>
      <c r="BT32" s="31">
        <v>156.65165326972354</v>
      </c>
      <c r="BU32" s="31">
        <v>12.4</v>
      </c>
      <c r="BV32" s="31">
        <v>0.51090380155817083</v>
      </c>
      <c r="BW32" s="31">
        <v>535</v>
      </c>
      <c r="BX32" s="31">
        <v>200.44392381497519</v>
      </c>
      <c r="BY32" s="31">
        <v>-4.4097821149766787</v>
      </c>
      <c r="BZ32" s="31">
        <v>-20.28985181349038</v>
      </c>
      <c r="CA32" s="31">
        <v>2.422651718458269</v>
      </c>
      <c r="CB32" s="31">
        <v>-26.04992223457964</v>
      </c>
      <c r="CC32" s="31">
        <v>-17.61883910368536</v>
      </c>
      <c r="CD32" s="31">
        <v>1.0658027022868453</v>
      </c>
      <c r="CE32" s="31">
        <v>-1.636012015947486</v>
      </c>
      <c r="CF32" s="31">
        <v>-10.348801155393389</v>
      </c>
      <c r="CG32" s="31">
        <v>5.4216466377009382</v>
      </c>
      <c r="CH32" s="31">
        <v>-14.289386083063</v>
      </c>
      <c r="CI32" s="31">
        <v>-9.1415249039890654</v>
      </c>
      <c r="CJ32" s="31">
        <v>3.2139761654461338</v>
      </c>
      <c r="CK32" s="31">
        <v>-14.30783834360042</v>
      </c>
      <c r="CL32" s="31">
        <v>-23.129186057938593</v>
      </c>
      <c r="CM32" s="31">
        <v>-9.5494640480098738</v>
      </c>
      <c r="CN32" s="31">
        <v>-27.600441578212077</v>
      </c>
      <c r="CO32" s="31">
        <v>-19.407413208913233</v>
      </c>
      <c r="CP32" s="31">
        <v>-15.886595915546671</v>
      </c>
      <c r="CQ32" s="31">
        <v>-6.1701030962188543</v>
      </c>
      <c r="CR32" s="31">
        <v>-0.81388788627748754</v>
      </c>
      <c r="CS32" s="31">
        <v>-8.1193517226812411</v>
      </c>
      <c r="CT32" s="31">
        <v>0.98388505642936497</v>
      </c>
      <c r="CU32" s="31">
        <v>12.055031760854622</v>
      </c>
      <c r="CV32" s="31">
        <v>4.2687166700654293</v>
      </c>
      <c r="CW32" s="31">
        <v>10.233503839924957</v>
      </c>
      <c r="CX32" s="31">
        <v>7.7044595508027713</v>
      </c>
      <c r="CY32" s="31">
        <v>-10.348039303358938</v>
      </c>
      <c r="CZ32" s="31">
        <v>-15.759441031105011</v>
      </c>
      <c r="DA32" s="31">
        <v>-7.5769197908075645</v>
      </c>
      <c r="DB32" s="31">
        <v>-14.65303761635297</v>
      </c>
      <c r="DC32" s="31">
        <v>0</v>
      </c>
      <c r="DD32" s="31">
        <v>0</v>
      </c>
      <c r="DE32" s="31">
        <v>0</v>
      </c>
      <c r="DF32" s="31">
        <v>4.9999999999999822E-2</v>
      </c>
      <c r="DG32" s="31">
        <v>1</v>
      </c>
      <c r="DH32" s="31">
        <v>0</v>
      </c>
      <c r="DI32" s="31">
        <v>0</v>
      </c>
      <c r="DJ32" s="31">
        <v>0</v>
      </c>
      <c r="DK32" s="31">
        <v>0</v>
      </c>
      <c r="DL32" s="31">
        <f t="shared" si="0"/>
        <v>0</v>
      </c>
      <c r="DM32" s="31">
        <v>5.4967521214615891</v>
      </c>
      <c r="DN32" s="31">
        <v>10.889660862265917</v>
      </c>
      <c r="DO32" s="31">
        <v>6.4886592242881482</v>
      </c>
      <c r="DP32" s="31">
        <v>8.2800103732556938</v>
      </c>
      <c r="DQ32" s="31">
        <v>-17.763202908720558</v>
      </c>
      <c r="DR32" s="31">
        <v>-1.3927926466362626</v>
      </c>
      <c r="DS32" s="31">
        <v>-9.1937490577765665E-2</v>
      </c>
      <c r="DT32" s="31">
        <v>155.901749367619</v>
      </c>
      <c r="DU32" s="31">
        <v>-6.9219815398025588</v>
      </c>
      <c r="DV32" s="31">
        <v>-1.1768833743086178</v>
      </c>
      <c r="DW32" s="31">
        <v>-5.929046990110427</v>
      </c>
      <c r="DX32" s="31">
        <v>10.830142768658677</v>
      </c>
      <c r="DY32" s="31">
        <v>4.7493769324399437</v>
      </c>
      <c r="DZ32" s="31">
        <v>8.2628354767256162</v>
      </c>
      <c r="EA32" s="31">
        <v>8.8558718877726434</v>
      </c>
      <c r="EB32" s="31">
        <v>-19.702747659721702</v>
      </c>
      <c r="EC32" s="31">
        <v>-19.702747659721702</v>
      </c>
      <c r="ED32" s="31">
        <v>-10.883819412908393</v>
      </c>
      <c r="EE32" s="31">
        <v>-14.872898772249481</v>
      </c>
      <c r="EF32" s="31">
        <v>4.9999999999999822E-2</v>
      </c>
      <c r="EG32" s="31">
        <v>-0.26551737674129994</v>
      </c>
      <c r="EH32" s="31">
        <v>-0.3464115832510507</v>
      </c>
      <c r="EI32" s="31">
        <v>0.13268221261444876</v>
      </c>
      <c r="EJ32" s="31">
        <v>-0.29490262467261413</v>
      </c>
      <c r="EK32" s="31">
        <v>-0.67994181783832841</v>
      </c>
      <c r="EL32" s="31">
        <v>0.17741136381824285</v>
      </c>
      <c r="EM32" s="31">
        <v>-0.56826303251151211</v>
      </c>
      <c r="EN32" s="31">
        <v>-5.3414193591651964</v>
      </c>
      <c r="EO32" s="31">
        <v>-14.752057602085113</v>
      </c>
      <c r="EP32" s="31">
        <v>-9.3384813270486067</v>
      </c>
      <c r="EQ32" s="31">
        <v>-7.5288475691803871</v>
      </c>
      <c r="ER32" s="31">
        <v>-11.989759205520762</v>
      </c>
      <c r="ES32" s="31">
        <v>-6.7056275244598726</v>
      </c>
      <c r="ET32" s="31">
        <v>-6.626815049060518</v>
      </c>
      <c r="EU32" s="31">
        <v>-0.91802176328891183</v>
      </c>
      <c r="EV32" s="31">
        <v>31</v>
      </c>
      <c r="EW32" s="31">
        <v>-4.4975596927820058</v>
      </c>
      <c r="EX32" s="31">
        <v>-3.741795961673323</v>
      </c>
      <c r="EZ32" s="31"/>
    </row>
    <row r="33" spans="1:156" x14ac:dyDescent="0.2">
      <c r="A33" s="31" t="s">
        <v>113</v>
      </c>
      <c r="B33" s="31">
        <v>1999</v>
      </c>
      <c r="C33" s="31">
        <v>7</v>
      </c>
      <c r="D33" s="31">
        <v>1.81</v>
      </c>
      <c r="E33" s="31"/>
      <c r="F33" s="31">
        <v>7</v>
      </c>
      <c r="G33" s="31"/>
      <c r="H33" s="31"/>
      <c r="I33" s="31">
        <v>7</v>
      </c>
      <c r="J33" s="31">
        <v>1.81</v>
      </c>
      <c r="K33" s="31">
        <v>-83</v>
      </c>
      <c r="L33" s="31">
        <v>-55</v>
      </c>
      <c r="M33" s="31">
        <v>-47</v>
      </c>
      <c r="N33" s="31">
        <v>-85</v>
      </c>
      <c r="O33" s="31">
        <v>0</v>
      </c>
      <c r="P33" s="31">
        <v>0</v>
      </c>
      <c r="Q33" s="31">
        <v>-0.11862656344249638</v>
      </c>
      <c r="R33" s="31">
        <v>-0.17037683437840617</v>
      </c>
      <c r="S33" s="31">
        <v>-1.7913749065576854</v>
      </c>
      <c r="T33" s="31">
        <v>-7.7828928091739362</v>
      </c>
      <c r="U33" s="31">
        <v>-4.6982617646772526</v>
      </c>
      <c r="V33" s="31">
        <v>-0.34883662130623927</v>
      </c>
      <c r="W33" s="31">
        <v>-0.72600942941338609</v>
      </c>
      <c r="X33" s="31">
        <v>-0.7666350926957759</v>
      </c>
      <c r="Y33" s="31">
        <v>-0.86680636092075147</v>
      </c>
      <c r="Z33" s="31"/>
      <c r="AA33" s="31"/>
      <c r="AB33" s="31">
        <v>-1.8932528318874036</v>
      </c>
      <c r="AC33" s="31">
        <v>-5.1482031607807155</v>
      </c>
      <c r="AD33" s="31">
        <v>-5.1485020182578669</v>
      </c>
      <c r="AE33" s="31">
        <v>-2.0209871541603746</v>
      </c>
      <c r="AF33" s="31">
        <v>0</v>
      </c>
      <c r="AG33" s="31">
        <v>0</v>
      </c>
      <c r="AH33" s="31"/>
      <c r="AI33" s="31"/>
      <c r="AJ33" s="31"/>
      <c r="AK33" s="31"/>
      <c r="AL33" s="31"/>
      <c r="AM33" s="31"/>
      <c r="AN33" s="31">
        <v>-0.29158453139710416</v>
      </c>
      <c r="AO33" s="31">
        <v>-0.70928440102405443</v>
      </c>
      <c r="AP33" s="31">
        <v>-0.35457353602742525</v>
      </c>
      <c r="AQ33" s="31">
        <v>97</v>
      </c>
      <c r="AR33" s="31">
        <v>0</v>
      </c>
      <c r="AS33" s="31">
        <v>1</v>
      </c>
      <c r="AT33" s="31">
        <v>0</v>
      </c>
      <c r="AU33" s="31">
        <v>0</v>
      </c>
      <c r="AV33" s="31">
        <v>0</v>
      </c>
      <c r="AW33" s="31">
        <v>0</v>
      </c>
      <c r="AX33" s="31">
        <v>0</v>
      </c>
      <c r="AY33" s="31">
        <v>0</v>
      </c>
      <c r="AZ33" s="31"/>
      <c r="BA33" s="31"/>
      <c r="BB33" s="31"/>
      <c r="BC33" s="31"/>
      <c r="BD33" s="31"/>
      <c r="BE33" s="31"/>
      <c r="BF33" s="31">
        <v>53</v>
      </c>
      <c r="BG33" s="31">
        <v>0</v>
      </c>
      <c r="BH33" s="31">
        <v>0</v>
      </c>
      <c r="BI33" s="31">
        <v>0</v>
      </c>
      <c r="BJ33" s="31">
        <v>0</v>
      </c>
      <c r="BK33" s="31">
        <v>0</v>
      </c>
      <c r="BL33" s="31">
        <v>0</v>
      </c>
      <c r="BM33" s="31">
        <v>0</v>
      </c>
      <c r="BN33" s="31">
        <v>0</v>
      </c>
      <c r="BO33" s="31"/>
      <c r="BP33" s="31"/>
      <c r="BQ33" s="31"/>
      <c r="BR33" s="31"/>
      <c r="BS33" s="31">
        <v>685.50027114967463</v>
      </c>
      <c r="BT33" s="31">
        <v>139.71005206715577</v>
      </c>
      <c r="BU33" s="31">
        <v>11.9</v>
      </c>
      <c r="BV33" s="31">
        <v>0.58106686533155782</v>
      </c>
      <c r="BW33" s="31">
        <v>651</v>
      </c>
      <c r="BX33" s="31">
        <v>193.06704175704991</v>
      </c>
      <c r="BY33" s="31">
        <v>-5.9191385729111943</v>
      </c>
      <c r="BZ33" s="31">
        <v>-22.802558198174417</v>
      </c>
      <c r="CA33" s="31">
        <v>-2.1043360618508586</v>
      </c>
      <c r="CB33" s="31">
        <v>-23.814001395086073</v>
      </c>
      <c r="CC33" s="31">
        <v>-23.613190887545471</v>
      </c>
      <c r="CD33" s="31">
        <v>2.4589023071662979</v>
      </c>
      <c r="CE33" s="31">
        <v>-4.51630666532904</v>
      </c>
      <c r="CF33" s="31">
        <v>-13.978357657393403</v>
      </c>
      <c r="CG33" s="31">
        <v>0.33436170945902433</v>
      </c>
      <c r="CH33" s="31">
        <v>-15.012644499373835</v>
      </c>
      <c r="CI33" s="31">
        <v>-14.734341174318388</v>
      </c>
      <c r="CJ33" s="31">
        <v>2.1052344192830716</v>
      </c>
      <c r="CK33" s="31">
        <v>-18.343641755470131</v>
      </c>
      <c r="CL33" s="31">
        <v>-28.474288832933087</v>
      </c>
      <c r="CM33" s="31">
        <v>-15.66625486887439</v>
      </c>
      <c r="CN33" s="31">
        <v>-27.748987603440199</v>
      </c>
      <c r="CO33" s="31">
        <v>-28.897635388962499</v>
      </c>
      <c r="CP33" s="31">
        <v>-18.191380639641864</v>
      </c>
      <c r="CQ33" s="31">
        <v>5.2178214029018672</v>
      </c>
      <c r="CR33" s="31">
        <v>-4.231376455000377</v>
      </c>
      <c r="CS33" s="31">
        <v>-4.387733493997314</v>
      </c>
      <c r="CT33" s="31">
        <v>5.2501591789629281</v>
      </c>
      <c r="CU33" s="31">
        <v>11.783869185126216</v>
      </c>
      <c r="CV33" s="31">
        <v>5.0877773329063487</v>
      </c>
      <c r="CW33" s="31">
        <v>6.8566486155353124</v>
      </c>
      <c r="CX33" s="31">
        <v>5.704325554141576</v>
      </c>
      <c r="CY33" s="31">
        <v>6.6109513663134187</v>
      </c>
      <c r="CZ33" s="31">
        <v>-1.73028099902956</v>
      </c>
      <c r="DA33" s="31">
        <v>-1.0862258920137955</v>
      </c>
      <c r="DB33" s="31">
        <v>-10.466190483231161</v>
      </c>
      <c r="DC33" s="31">
        <v>0</v>
      </c>
      <c r="DD33" s="31">
        <v>0</v>
      </c>
      <c r="DE33" s="31">
        <v>0</v>
      </c>
      <c r="DF33" s="31">
        <v>-0.10999999999999988</v>
      </c>
      <c r="DG33" s="31">
        <v>1</v>
      </c>
      <c r="DH33" s="31">
        <v>0</v>
      </c>
      <c r="DI33" s="31">
        <v>0</v>
      </c>
      <c r="DJ33" s="31">
        <v>0</v>
      </c>
      <c r="DK33" s="31">
        <v>0</v>
      </c>
      <c r="DL33" s="31">
        <f t="shared" si="0"/>
        <v>0</v>
      </c>
      <c r="DM33" s="31">
        <v>-6.4561197515110483E-2</v>
      </c>
      <c r="DN33" s="31">
        <v>-0.90328169738100483</v>
      </c>
      <c r="DO33" s="31">
        <v>-3.0980763162682461</v>
      </c>
      <c r="DP33" s="31">
        <v>34.088943348530123</v>
      </c>
      <c r="DQ33" s="31">
        <v>-0.60405124324401405</v>
      </c>
      <c r="DR33" s="31">
        <v>-0.46091185805009499</v>
      </c>
      <c r="DS33" s="31">
        <v>5.1613836898563664E-2</v>
      </c>
      <c r="DT33" s="31">
        <v>144.84129025470486</v>
      </c>
      <c r="DU33" s="31">
        <v>-11.02627918009135</v>
      </c>
      <c r="DV33" s="31">
        <v>-5.5939957893933796</v>
      </c>
      <c r="DW33" s="31">
        <v>-1.1768833743086178</v>
      </c>
      <c r="DX33" s="31">
        <v>-7.8601903460525362</v>
      </c>
      <c r="DY33" s="31">
        <v>0.26810899384934572</v>
      </c>
      <c r="DZ33" s="31">
        <v>0.13730268706050971</v>
      </c>
      <c r="EA33" s="31">
        <v>8.2628354767256162</v>
      </c>
      <c r="EB33" s="31">
        <v>-29.245153212238652</v>
      </c>
      <c r="EC33" s="31">
        <v>-29.245153212238652</v>
      </c>
      <c r="ED33" s="31">
        <v>-18.839376733206322</v>
      </c>
      <c r="EE33" s="31">
        <v>-10.883819412908393</v>
      </c>
      <c r="EF33" s="31">
        <v>-0.10999999999999988</v>
      </c>
      <c r="EG33" s="31">
        <v>-0.36361766671819362</v>
      </c>
      <c r="EH33" s="31">
        <v>-0.29380521370592655</v>
      </c>
      <c r="EI33" s="31">
        <v>-0.3464115832510507</v>
      </c>
      <c r="EJ33" s="31">
        <v>-0.2891491498458823</v>
      </c>
      <c r="EK33" s="31">
        <v>-0.37220215375529547</v>
      </c>
      <c r="EL33" s="31">
        <v>-0.29490262467261413</v>
      </c>
      <c r="EM33" s="31">
        <v>-0.67994181783832841</v>
      </c>
      <c r="EN33" s="31">
        <v>5.0819302096501229</v>
      </c>
      <c r="EO33" s="31">
        <v>-2.0796237958992703</v>
      </c>
      <c r="EP33" s="31">
        <v>-8.1229771719639619</v>
      </c>
      <c r="EQ33" s="31">
        <v>1.9148936244278074</v>
      </c>
      <c r="ER33" s="31">
        <v>1.750575663008676</v>
      </c>
      <c r="ES33" s="31">
        <v>-5.3835341201554812</v>
      </c>
      <c r="ET33" s="31">
        <v>-9.3384813270486067</v>
      </c>
      <c r="EU33" s="31">
        <v>-11.989759205520762</v>
      </c>
      <c r="EV33" s="31">
        <v>32</v>
      </c>
      <c r="EW33" s="31">
        <v>-14.752057602085113</v>
      </c>
      <c r="EX33" s="31">
        <v>-6.7056275244598726</v>
      </c>
      <c r="EZ33" s="31"/>
    </row>
    <row r="34" spans="1:156" x14ac:dyDescent="0.2">
      <c r="A34" s="31" t="s">
        <v>114</v>
      </c>
      <c r="B34" s="31">
        <v>1999</v>
      </c>
      <c r="C34" s="31">
        <v>9</v>
      </c>
      <c r="D34" s="31">
        <v>1.78</v>
      </c>
      <c r="E34" s="31"/>
      <c r="F34" s="31">
        <v>6.3</v>
      </c>
      <c r="G34" s="31"/>
      <c r="H34" s="31">
        <v>53</v>
      </c>
      <c r="I34" s="31">
        <v>6.3</v>
      </c>
      <c r="J34" s="31">
        <v>1.78</v>
      </c>
      <c r="K34" s="31">
        <v>-81</v>
      </c>
      <c r="L34" s="31">
        <v>-53</v>
      </c>
      <c r="M34" s="31">
        <v>-44</v>
      </c>
      <c r="N34" s="31">
        <v>-89</v>
      </c>
      <c r="O34" s="31">
        <v>1</v>
      </c>
      <c r="P34" s="31">
        <v>0</v>
      </c>
      <c r="Q34" s="31">
        <v>-5.0021225087352544E-2</v>
      </c>
      <c r="R34" s="31">
        <v>1.6715677572640391</v>
      </c>
      <c r="S34" s="31">
        <v>2.0170858588124139</v>
      </c>
      <c r="T34" s="31">
        <v>-3.506027443175229</v>
      </c>
      <c r="U34" s="31">
        <v>-10.060662441770104</v>
      </c>
      <c r="V34" s="31">
        <v>-0.52726670127772812</v>
      </c>
      <c r="W34" s="31">
        <v>-0.85542813984890631</v>
      </c>
      <c r="X34" s="31">
        <v>-0.87351585452335168</v>
      </c>
      <c r="Y34" s="31">
        <v>-0.66382445967316772</v>
      </c>
      <c r="Z34" s="31"/>
      <c r="AA34" s="31"/>
      <c r="AB34" s="31">
        <v>-0.19657250880254037</v>
      </c>
      <c r="AC34" s="31">
        <v>-3.5884775609468034</v>
      </c>
      <c r="AD34" s="31">
        <v>-0.55850345190637696</v>
      </c>
      <c r="AE34" s="31">
        <v>-7.6829821802693221</v>
      </c>
      <c r="AF34" s="31">
        <v>0</v>
      </c>
      <c r="AG34" s="31">
        <v>1</v>
      </c>
      <c r="AH34" s="31"/>
      <c r="AI34" s="31"/>
      <c r="AJ34" s="31"/>
      <c r="AK34" s="31"/>
      <c r="AL34" s="31"/>
      <c r="AM34" s="31"/>
      <c r="AN34" s="31">
        <v>-0.30937497259590852</v>
      </c>
      <c r="AO34" s="31">
        <v>-0.44392994457756224</v>
      </c>
      <c r="AP34" s="31">
        <v>-0.31969471030808655</v>
      </c>
      <c r="AQ34" s="31">
        <v>99</v>
      </c>
      <c r="AR34" s="31">
        <v>0</v>
      </c>
      <c r="AS34" s="31">
        <v>0</v>
      </c>
      <c r="AT34" s="31">
        <v>0</v>
      </c>
      <c r="AU34" s="31">
        <v>0</v>
      </c>
      <c r="AV34" s="31">
        <v>0</v>
      </c>
      <c r="AW34" s="31">
        <v>1</v>
      </c>
      <c r="AX34" s="31">
        <v>0</v>
      </c>
      <c r="AY34" s="31">
        <v>0</v>
      </c>
      <c r="AZ34" s="31"/>
      <c r="BA34" s="31"/>
      <c r="BB34" s="31"/>
      <c r="BC34" s="31"/>
      <c r="BD34" s="31"/>
      <c r="BE34" s="31"/>
      <c r="BF34" s="31">
        <v>53</v>
      </c>
      <c r="BG34" s="31">
        <v>0</v>
      </c>
      <c r="BH34" s="31">
        <v>0</v>
      </c>
      <c r="BI34" s="31">
        <v>0</v>
      </c>
      <c r="BJ34" s="31">
        <v>0</v>
      </c>
      <c r="BK34" s="31">
        <v>0</v>
      </c>
      <c r="BL34" s="31">
        <v>0</v>
      </c>
      <c r="BM34" s="31">
        <v>0</v>
      </c>
      <c r="BN34" s="31">
        <v>0</v>
      </c>
      <c r="BO34" s="31"/>
      <c r="BP34" s="31"/>
      <c r="BQ34" s="31"/>
      <c r="BR34" s="31"/>
      <c r="BS34" s="31">
        <v>695.00160131010273</v>
      </c>
      <c r="BT34" s="31">
        <v>129.61156453257612</v>
      </c>
      <c r="BU34" s="31">
        <v>11.9</v>
      </c>
      <c r="BV34" s="31">
        <v>0.39220109407715015</v>
      </c>
      <c r="BW34" s="31">
        <v>682</v>
      </c>
      <c r="BX34" s="31">
        <v>188.23647883464244</v>
      </c>
      <c r="BY34" s="31">
        <v>-4.3652151405921416</v>
      </c>
      <c r="BZ34" s="31">
        <v>-22.300323008028663</v>
      </c>
      <c r="CA34" s="31">
        <v>-0.10433606185085864</v>
      </c>
      <c r="CB34" s="31">
        <v>-27.832679758087245</v>
      </c>
      <c r="CC34" s="31">
        <v>-23.215129726335675</v>
      </c>
      <c r="CD34" s="31">
        <v>5.3711380248732752</v>
      </c>
      <c r="CE34" s="31">
        <v>-2.7764697392535282</v>
      </c>
      <c r="CF34" s="31">
        <v>-12.949697722926651</v>
      </c>
      <c r="CG34" s="31">
        <v>2.3343617094590243</v>
      </c>
      <c r="CH34" s="31">
        <v>-16.44939271029633</v>
      </c>
      <c r="CI34" s="31">
        <v>-13.694490350009843</v>
      </c>
      <c r="CJ34" s="31">
        <v>4.688852137645398</v>
      </c>
      <c r="CK34" s="31">
        <v>-15.649764029191569</v>
      </c>
      <c r="CL34" s="31">
        <v>-26.872149097581548</v>
      </c>
      <c r="CM34" s="31">
        <v>-12.66625486887439</v>
      </c>
      <c r="CN34" s="31">
        <v>-32.424565395782949</v>
      </c>
      <c r="CO34" s="31">
        <v>-27.632091316389456</v>
      </c>
      <c r="CP34" s="31">
        <v>-14.736136661426283</v>
      </c>
      <c r="CQ34" s="31">
        <v>-0.72153565458343683</v>
      </c>
      <c r="CR34" s="31">
        <v>-4.9095717186151928</v>
      </c>
      <c r="CS34" s="31">
        <v>-8.510458198582354</v>
      </c>
      <c r="CT34" s="31">
        <v>3.3295270508633963</v>
      </c>
      <c r="CU34" s="31">
        <v>-4.5066180966613544E-2</v>
      </c>
      <c r="CV34" s="31">
        <v>-3.7046775843974169</v>
      </c>
      <c r="CW34" s="31">
        <v>-0.8837138729498577</v>
      </c>
      <c r="CX34" s="31">
        <v>-4.7455299019884318</v>
      </c>
      <c r="CY34" s="31">
        <v>-3.6865440267443979</v>
      </c>
      <c r="CZ34" s="31">
        <v>-8.0210236870913185</v>
      </c>
      <c r="DA34" s="31">
        <v>-6.6175526107398017</v>
      </c>
      <c r="DB34" s="31">
        <v>-18.397889377523512</v>
      </c>
      <c r="DC34" s="31">
        <v>0</v>
      </c>
      <c r="DD34" s="31">
        <v>0</v>
      </c>
      <c r="DE34" s="31">
        <v>0</v>
      </c>
      <c r="DF34" s="31">
        <v>-3.0000000000000027E-2</v>
      </c>
      <c r="DG34" s="31">
        <v>1</v>
      </c>
      <c r="DH34" s="31">
        <v>0</v>
      </c>
      <c r="DI34" s="31">
        <v>0</v>
      </c>
      <c r="DJ34" s="31">
        <v>0</v>
      </c>
      <c r="DK34" s="31">
        <v>0</v>
      </c>
      <c r="DL34" s="31">
        <f t="shared" si="0"/>
        <v>0</v>
      </c>
      <c r="DM34" s="31">
        <v>1.8365391134901548</v>
      </c>
      <c r="DN34" s="31">
        <v>1.8744098695514484</v>
      </c>
      <c r="DO34" s="31">
        <v>2.3461370757335089</v>
      </c>
      <c r="DP34" s="31">
        <v>8.9311837537099468</v>
      </c>
      <c r="DQ34" s="31">
        <v>2.1378845987484913</v>
      </c>
      <c r="DR34" s="31">
        <v>3.266438401071154E-2</v>
      </c>
      <c r="DS34" s="31">
        <v>-0.15863775210011133</v>
      </c>
      <c r="DT34" s="31">
        <v>67.270634328045375</v>
      </c>
      <c r="DU34" s="31">
        <v>-10.151697366632277</v>
      </c>
      <c r="DV34" s="31">
        <v>-2.7962091236449083</v>
      </c>
      <c r="DW34" s="31">
        <v>-5.5939957893933796</v>
      </c>
      <c r="DX34" s="31">
        <v>-5.3801532809349641</v>
      </c>
      <c r="DY34" s="31">
        <v>2.1560822622616342</v>
      </c>
      <c r="DZ34" s="31">
        <v>2.8224663309953875</v>
      </c>
      <c r="EA34" s="31">
        <v>0.13730268706050971</v>
      </c>
      <c r="EB34" s="31">
        <v>-27.992765617097461</v>
      </c>
      <c r="EC34" s="31">
        <v>-27.992765617097461</v>
      </c>
      <c r="ED34" s="31">
        <v>-13.291759184645834</v>
      </c>
      <c r="EE34" s="31">
        <v>-18.839376733206322</v>
      </c>
      <c r="EF34" s="31">
        <v>-3.0000000000000027E-2</v>
      </c>
      <c r="EG34" s="31">
        <v>-0.54285265250041737</v>
      </c>
      <c r="EH34" s="31">
        <v>-0.39220439132786522</v>
      </c>
      <c r="EI34" s="31">
        <v>-0.29380521370592655</v>
      </c>
      <c r="EJ34" s="31">
        <v>-0.39532098273977162</v>
      </c>
      <c r="EK34" s="31">
        <v>-0.40784067757461751</v>
      </c>
      <c r="EL34" s="31">
        <v>-0.2891491498458823</v>
      </c>
      <c r="EM34" s="31">
        <v>-0.37220215375529547</v>
      </c>
      <c r="EN34" s="31">
        <v>-0.17037683437840617</v>
      </c>
      <c r="EO34" s="31">
        <v>-7.7828928091739362</v>
      </c>
      <c r="EP34" s="31">
        <v>-4.6982617646772526</v>
      </c>
      <c r="EQ34" s="31">
        <v>-1.8932528318874036</v>
      </c>
      <c r="ER34" s="31">
        <v>-5.1485020182578669</v>
      </c>
      <c r="ES34" s="31">
        <v>-2.0209871541603746</v>
      </c>
      <c r="ET34" s="31">
        <v>-8.1229771719639619</v>
      </c>
      <c r="EU34" s="31">
        <v>1.750575663008676</v>
      </c>
      <c r="EV34" s="31">
        <v>33</v>
      </c>
      <c r="EW34" s="31">
        <v>-2.0796237958992703</v>
      </c>
      <c r="EX34" s="31">
        <v>-5.3835341201554812</v>
      </c>
      <c r="EY34" s="31"/>
      <c r="EZ34" s="31"/>
    </row>
    <row r="35" spans="1:156" x14ac:dyDescent="0.2">
      <c r="A35" s="31" t="s">
        <v>115</v>
      </c>
      <c r="B35" s="31">
        <v>1999</v>
      </c>
      <c r="C35" s="31">
        <v>11</v>
      </c>
      <c r="D35" s="31">
        <v>1.85</v>
      </c>
      <c r="E35" s="31"/>
      <c r="F35" s="31">
        <v>9.1</v>
      </c>
      <c r="G35" s="31"/>
      <c r="H35" s="31">
        <v>78</v>
      </c>
      <c r="I35" s="31">
        <v>9.1</v>
      </c>
      <c r="J35" s="31">
        <v>1.85</v>
      </c>
      <c r="K35" s="31">
        <v>-75</v>
      </c>
      <c r="L35" s="31">
        <v>-49</v>
      </c>
      <c r="M35" s="31">
        <v>-19</v>
      </c>
      <c r="N35" s="31">
        <v>-89</v>
      </c>
      <c r="O35" s="31">
        <v>1</v>
      </c>
      <c r="P35" s="31">
        <v>61.75</v>
      </c>
      <c r="Q35" s="31">
        <v>5.3929176229836645E-2</v>
      </c>
      <c r="R35" s="31">
        <v>5.8212980558389908</v>
      </c>
      <c r="S35" s="31">
        <v>4.0390878662597789</v>
      </c>
      <c r="T35" s="31">
        <v>20.384320042298633</v>
      </c>
      <c r="U35" s="31">
        <v>-7.9810489834670335</v>
      </c>
      <c r="V35" s="31">
        <v>-0.90255694119219454</v>
      </c>
      <c r="W35" s="31">
        <v>-0.98426556071994753</v>
      </c>
      <c r="X35" s="31">
        <v>-1.4441888697531491</v>
      </c>
      <c r="Y35" s="31">
        <v>-0.59382445967316766</v>
      </c>
      <c r="Z35" s="31"/>
      <c r="AA35" s="31"/>
      <c r="AB35" s="31">
        <v>4.3073650552817178</v>
      </c>
      <c r="AC35" s="31">
        <v>-0.84673943071663116</v>
      </c>
      <c r="AD35" s="31">
        <v>22.865416844677156</v>
      </c>
      <c r="AE35" s="31">
        <v>-5.3068827337703661</v>
      </c>
      <c r="AF35" s="31">
        <v>61.75</v>
      </c>
      <c r="AG35" s="31">
        <v>0.26500000000000001</v>
      </c>
      <c r="AH35" s="31"/>
      <c r="AI35" s="31"/>
      <c r="AJ35" s="31"/>
      <c r="AK35" s="31"/>
      <c r="AL35" s="31"/>
      <c r="AM35" s="31"/>
      <c r="AN35" s="31">
        <v>-0.42817963408435677</v>
      </c>
      <c r="AO35" s="31">
        <v>-0.48342535183169211</v>
      </c>
      <c r="AP35" s="31">
        <v>-0.42901550399196425</v>
      </c>
      <c r="AQ35" s="31">
        <v>101</v>
      </c>
      <c r="AR35" s="31">
        <v>0</v>
      </c>
      <c r="AS35" s="31">
        <v>1</v>
      </c>
      <c r="AT35" s="31">
        <v>0</v>
      </c>
      <c r="AU35" s="31">
        <v>0</v>
      </c>
      <c r="AV35" s="31">
        <v>0</v>
      </c>
      <c r="AW35" s="31">
        <v>0</v>
      </c>
      <c r="AX35" s="31">
        <v>0</v>
      </c>
      <c r="AY35" s="31">
        <v>0</v>
      </c>
      <c r="AZ35" s="31"/>
      <c r="BA35" s="31"/>
      <c r="BB35" s="31"/>
      <c r="BC35" s="31"/>
      <c r="BD35" s="31"/>
      <c r="BE35" s="31"/>
      <c r="BF35" s="31">
        <v>53</v>
      </c>
      <c r="BG35" s="31">
        <v>0</v>
      </c>
      <c r="BH35" s="31">
        <v>0</v>
      </c>
      <c r="BI35" s="31">
        <v>0</v>
      </c>
      <c r="BJ35" s="31">
        <v>0</v>
      </c>
      <c r="BK35" s="31">
        <v>0</v>
      </c>
      <c r="BL35" s="31">
        <v>0</v>
      </c>
      <c r="BM35" s="31">
        <v>0</v>
      </c>
      <c r="BN35" s="31">
        <v>0</v>
      </c>
      <c r="BO35" s="31"/>
      <c r="BP35" s="31"/>
      <c r="BQ35" s="31"/>
      <c r="BR35" s="31"/>
      <c r="BS35" s="31">
        <v>719.7133054834992</v>
      </c>
      <c r="BT35" s="31">
        <v>119.51177179787406</v>
      </c>
      <c r="BU35" s="31">
        <v>12.3</v>
      </c>
      <c r="BV35" s="31">
        <v>0.3426597411348159</v>
      </c>
      <c r="BW35" s="31">
        <v>617</v>
      </c>
      <c r="BX35" s="31">
        <v>208.87375528621172</v>
      </c>
      <c r="BY35" s="31">
        <v>0.47459865462505491</v>
      </c>
      <c r="BZ35" s="31">
        <v>-17.798281399625381</v>
      </c>
      <c r="CA35" s="31">
        <v>9.5172541623964548</v>
      </c>
      <c r="CB35" s="31">
        <v>-23.411438402639007</v>
      </c>
      <c r="CC35" s="31">
        <v>-13.85622570951751</v>
      </c>
      <c r="CD35" s="31">
        <v>7.4738571079874987</v>
      </c>
      <c r="CE35" s="31">
        <v>0.54688048528242206</v>
      </c>
      <c r="CF35" s="31">
        <v>-9.9211633313363023</v>
      </c>
      <c r="CG35" s="31">
        <v>8.8041896520525569</v>
      </c>
      <c r="CH35" s="31">
        <v>-13.350885632811654</v>
      </c>
      <c r="CI35" s="31">
        <v>-7.6812743364632396</v>
      </c>
      <c r="CJ35" s="31">
        <v>6.1955029381126039</v>
      </c>
      <c r="CK35" s="31">
        <v>8.5540523900506393</v>
      </c>
      <c r="CL35" s="31">
        <v>-3.2701900316007713</v>
      </c>
      <c r="CM35" s="31">
        <v>14.827177787817227</v>
      </c>
      <c r="CN35" s="31">
        <v>-9.4379450882555247</v>
      </c>
      <c r="CO35" s="31">
        <v>1.0046711120864238</v>
      </c>
      <c r="CP35" s="31">
        <v>8.3189562993202415</v>
      </c>
      <c r="CQ35" s="31">
        <v>1.7041437224942317</v>
      </c>
      <c r="CR35" s="31">
        <v>0.66407210444636022</v>
      </c>
      <c r="CS35" s="31">
        <v>-3.3445466579293335</v>
      </c>
      <c r="CT35" s="31">
        <v>4.5809708867022501</v>
      </c>
      <c r="CU35" s="31">
        <v>2.5403905115593841</v>
      </c>
      <c r="CV35" s="31">
        <v>-1.010285525377258</v>
      </c>
      <c r="CW35" s="31">
        <v>2.4061615978910149</v>
      </c>
      <c r="CX35" s="31">
        <v>-0.95915093922627104</v>
      </c>
      <c r="CY35" s="31">
        <v>2.2264920495861316</v>
      </c>
      <c r="CZ35" s="31">
        <v>-1.8589077122129789</v>
      </c>
      <c r="DA35" s="31">
        <v>1.2958079666463875</v>
      </c>
      <c r="DB35" s="31">
        <v>-12.77639711111542</v>
      </c>
      <c r="DC35" s="31">
        <v>0</v>
      </c>
      <c r="DD35" s="31">
        <v>0</v>
      </c>
      <c r="DE35" s="31">
        <v>0</v>
      </c>
      <c r="DF35" s="31">
        <v>7.0000000000000062E-2</v>
      </c>
      <c r="DG35" s="31">
        <v>1</v>
      </c>
      <c r="DH35" s="31">
        <v>0</v>
      </c>
      <c r="DI35" s="31">
        <v>1</v>
      </c>
      <c r="DJ35" s="31">
        <v>0</v>
      </c>
      <c r="DK35" s="31">
        <v>0</v>
      </c>
      <c r="DL35" s="31">
        <f t="shared" si="0"/>
        <v>1</v>
      </c>
      <c r="DM35" s="31">
        <v>5.9223368392825515</v>
      </c>
      <c r="DN35" s="31">
        <v>4.0384135347220278</v>
      </c>
      <c r="DO35" s="31">
        <v>24.814270419844473</v>
      </c>
      <c r="DP35" s="31">
        <v>24.265447694564834</v>
      </c>
      <c r="DQ35" s="31">
        <v>-0.93964183659486356</v>
      </c>
      <c r="DR35" s="31">
        <v>0.39808528923397085</v>
      </c>
      <c r="DS35" s="31">
        <v>-9.6157743994404243E-2</v>
      </c>
      <c r="DT35" s="31">
        <v>-35.755222066391205</v>
      </c>
      <c r="DU35" s="31">
        <v>-3.1940560706311345</v>
      </c>
      <c r="DV35" s="31">
        <v>4.3139179411603443</v>
      </c>
      <c r="DW35" s="31">
        <v>-2.7962091236449083</v>
      </c>
      <c r="DX35" s="31">
        <v>20.149872670720569</v>
      </c>
      <c r="DY35" s="31">
        <v>7.546484601657049</v>
      </c>
      <c r="DZ35" s="31">
        <v>7.3070612993526263</v>
      </c>
      <c r="EA35" s="31">
        <v>2.8224663309953875</v>
      </c>
      <c r="EB35" s="31">
        <v>0.71029437612246227</v>
      </c>
      <c r="EC35" s="31">
        <v>0.71029437612246227</v>
      </c>
      <c r="ED35" s="31">
        <v>16.680333773251355</v>
      </c>
      <c r="EE35" s="31">
        <v>-13.291759184645834</v>
      </c>
      <c r="EF35" s="31">
        <v>7.0000000000000062E-2</v>
      </c>
      <c r="EG35" s="31">
        <v>-0.90865789982398226</v>
      </c>
      <c r="EH35" s="31">
        <v>-0.65506014977547178</v>
      </c>
      <c r="EI35" s="31">
        <v>-0.39220439132786522</v>
      </c>
      <c r="EJ35" s="31">
        <v>-0.6786615633957136</v>
      </c>
      <c r="EK35" s="31">
        <v>-0.42419826952374518</v>
      </c>
      <c r="EL35" s="31">
        <v>-0.39532098273977162</v>
      </c>
      <c r="EM35" s="31">
        <v>-0.40784067757461751</v>
      </c>
      <c r="EN35" s="31">
        <v>1.6715677572640391</v>
      </c>
      <c r="EO35" s="31">
        <v>-3.506027443175229</v>
      </c>
      <c r="EP35" s="31">
        <v>-10.060662441770104</v>
      </c>
      <c r="EQ35" s="31">
        <v>-0.19657250880254037</v>
      </c>
      <c r="ER35" s="31">
        <v>-0.55850345190637696</v>
      </c>
      <c r="ES35" s="31">
        <v>-7.6829821802693221</v>
      </c>
      <c r="ET35" s="31">
        <v>-4.6982617646772526</v>
      </c>
      <c r="EU35" s="31">
        <v>-5.1485020182578669</v>
      </c>
      <c r="EV35" s="31">
        <v>34</v>
      </c>
      <c r="EW35" s="31">
        <v>-7.7828928091739362</v>
      </c>
      <c r="EX35" s="31">
        <v>-2.0209871541603746</v>
      </c>
      <c r="EY35" s="31"/>
      <c r="EZ35" s="31"/>
    </row>
    <row r="36" spans="1:156" x14ac:dyDescent="0.2">
      <c r="A36" s="31" t="s">
        <v>116</v>
      </c>
      <c r="B36" s="31">
        <v>2000</v>
      </c>
      <c r="C36" s="31">
        <v>1</v>
      </c>
      <c r="D36" s="31"/>
      <c r="E36" s="31">
        <v>5.7</v>
      </c>
      <c r="F36" s="31"/>
      <c r="G36" s="31">
        <v>79</v>
      </c>
      <c r="H36" s="31">
        <v>79</v>
      </c>
      <c r="I36" s="31">
        <v>79</v>
      </c>
      <c r="J36" s="31">
        <v>5.7</v>
      </c>
      <c r="K36" s="31">
        <v>-68</v>
      </c>
      <c r="L36" s="31">
        <v>-47</v>
      </c>
      <c r="M36" s="31">
        <v>4</v>
      </c>
      <c r="N36" s="31">
        <v>-78</v>
      </c>
      <c r="O36" s="31">
        <v>1</v>
      </c>
      <c r="P36" s="31">
        <v>68.239999999999995</v>
      </c>
      <c r="Q36" s="31"/>
      <c r="R36" s="31">
        <v>7.2801761281300719</v>
      </c>
      <c r="S36" s="31">
        <v>2.09551689600515</v>
      </c>
      <c r="T36" s="31">
        <v>30.662860318646668</v>
      </c>
      <c r="U36" s="31">
        <v>3.537066530364199</v>
      </c>
      <c r="V36" s="31"/>
      <c r="W36" s="31"/>
      <c r="X36" s="31"/>
      <c r="Y36" s="31"/>
      <c r="Z36" s="31"/>
      <c r="AA36" s="31"/>
      <c r="AB36" s="31">
        <v>6.776035369437639</v>
      </c>
      <c r="AC36" s="31">
        <v>-1.12091876183897</v>
      </c>
      <c r="AD36" s="31">
        <v>29.847580727529966</v>
      </c>
      <c r="AE36" s="31">
        <v>6.1560621396599249</v>
      </c>
      <c r="AF36" s="31">
        <v>30.942999999999994</v>
      </c>
      <c r="AG36" s="31">
        <v>0.1676125</v>
      </c>
      <c r="AH36" s="31">
        <v>9.1716793760823094</v>
      </c>
      <c r="AI36" s="31">
        <v>9.9570837002590196</v>
      </c>
      <c r="AJ36" s="31">
        <v>3.4558971862985715</v>
      </c>
      <c r="AK36" s="31">
        <v>9.475419955569663</v>
      </c>
      <c r="AL36" s="31">
        <v>10.337772327567848</v>
      </c>
      <c r="AM36" s="31">
        <v>7.6000948416674703</v>
      </c>
      <c r="AN36" s="31">
        <v>-0.72962002746160559</v>
      </c>
      <c r="AO36" s="31">
        <v>-0.51232722414423093</v>
      </c>
      <c r="AP36" s="31">
        <v>-0.70516640474739745</v>
      </c>
      <c r="AQ36" s="31">
        <v>1</v>
      </c>
      <c r="AR36" s="31">
        <v>0</v>
      </c>
      <c r="AS36" s="31">
        <v>0</v>
      </c>
      <c r="AT36" s="31">
        <v>0</v>
      </c>
      <c r="AU36" s="31">
        <v>0</v>
      </c>
      <c r="AV36" s="31">
        <v>0</v>
      </c>
      <c r="AW36" s="31">
        <v>0</v>
      </c>
      <c r="AX36" s="31">
        <v>0</v>
      </c>
      <c r="AY36" s="31">
        <v>0</v>
      </c>
      <c r="AZ36" s="31"/>
      <c r="BA36" s="31"/>
      <c r="BB36" s="31"/>
      <c r="BC36" s="31"/>
      <c r="BD36" s="31"/>
      <c r="BE36" s="31"/>
      <c r="BF36" s="31">
        <v>60</v>
      </c>
      <c r="BG36" s="31">
        <v>0</v>
      </c>
      <c r="BH36" s="31">
        <v>0</v>
      </c>
      <c r="BI36" s="31">
        <v>0</v>
      </c>
      <c r="BJ36" s="31">
        <v>0</v>
      </c>
      <c r="BK36" s="31">
        <v>0</v>
      </c>
      <c r="BL36" s="31">
        <v>0</v>
      </c>
      <c r="BM36" s="31">
        <v>0</v>
      </c>
      <c r="BN36" s="31">
        <v>0</v>
      </c>
      <c r="BO36" s="31"/>
      <c r="BP36" s="31"/>
      <c r="BQ36" s="31"/>
      <c r="BR36" s="31"/>
      <c r="BS36" s="31">
        <v>710.48440143959238</v>
      </c>
      <c r="BT36" s="31">
        <v>94.973789895494548</v>
      </c>
      <c r="BU36" s="31">
        <v>12</v>
      </c>
      <c r="BV36" s="31">
        <v>0.52244423350632119</v>
      </c>
      <c r="BW36" s="31">
        <v>598</v>
      </c>
      <c r="BX36" s="31">
        <v>202.50746655239965</v>
      </c>
      <c r="BY36" s="31">
        <v>7.9078851281873312</v>
      </c>
      <c r="BZ36" s="31">
        <v>-14.437650728188331</v>
      </c>
      <c r="CA36" s="31">
        <v>13.801061494210956</v>
      </c>
      <c r="CB36" s="31">
        <v>-10.682157617387794</v>
      </c>
      <c r="CC36" s="31">
        <v>-5.8743922276783564</v>
      </c>
      <c r="CD36" s="31">
        <v>15.676109529807633</v>
      </c>
      <c r="CE36" s="31">
        <v>2.799584054622315</v>
      </c>
      <c r="CF36" s="31">
        <v>-10.281390530458467</v>
      </c>
      <c r="CG36" s="31">
        <v>8.9518186951074057</v>
      </c>
      <c r="CH36" s="31">
        <v>-8.0793874232335696</v>
      </c>
      <c r="CI36" s="31">
        <v>-5.0927958094265406</v>
      </c>
      <c r="CJ36" s="31">
        <v>8.964663585628081</v>
      </c>
      <c r="CK36" s="31">
        <v>31.851397397768004</v>
      </c>
      <c r="CL36" s="31">
        <v>16.333195400272508</v>
      </c>
      <c r="CM36" s="31">
        <v>35.957103295298509</v>
      </c>
      <c r="CN36" s="31">
        <v>20.868566027490846</v>
      </c>
      <c r="CO36" s="31">
        <v>25.067724745025526</v>
      </c>
      <c r="CP36" s="31">
        <v>31.918930806681637</v>
      </c>
      <c r="CQ36" s="31">
        <v>5.2386098824644964</v>
      </c>
      <c r="CR36" s="31">
        <v>9.5358954077800604</v>
      </c>
      <c r="CS36" s="31">
        <v>6.6327472239241869</v>
      </c>
      <c r="CT36" s="31">
        <v>3.9887630044850089</v>
      </c>
      <c r="CU36" s="31">
        <v>4.3179657930627489</v>
      </c>
      <c r="CV36" s="31">
        <v>1.5983767732609691</v>
      </c>
      <c r="CW36" s="31">
        <v>8.1051017600398865</v>
      </c>
      <c r="CX36" s="31">
        <v>4.7134195807584627</v>
      </c>
      <c r="CY36" s="31">
        <v>24.253383675276734</v>
      </c>
      <c r="CZ36" s="31">
        <v>21.349606838394394</v>
      </c>
      <c r="DA36" s="31">
        <v>27.079168280290418</v>
      </c>
      <c r="DB36" s="31">
        <v>17.107073986786595</v>
      </c>
      <c r="DC36" s="31">
        <v>0</v>
      </c>
      <c r="DD36" s="31">
        <v>0</v>
      </c>
      <c r="DE36" s="31">
        <v>1</v>
      </c>
      <c r="DF36" s="31">
        <v>3.85</v>
      </c>
      <c r="DG36" s="31">
        <v>1</v>
      </c>
      <c r="DH36" s="31">
        <v>0</v>
      </c>
      <c r="DI36" s="31">
        <v>1</v>
      </c>
      <c r="DJ36" s="31">
        <v>0</v>
      </c>
      <c r="DK36" s="31">
        <v>0</v>
      </c>
      <c r="DL36" s="31">
        <f t="shared" si="0"/>
        <v>1</v>
      </c>
      <c r="DM36" s="31">
        <v>7.1868569505720155</v>
      </c>
      <c r="DN36" s="31">
        <v>2.4802316060419449</v>
      </c>
      <c r="DO36" s="31">
        <v>25.617875959209886</v>
      </c>
      <c r="DP36" s="31">
        <v>-10.942128982627398</v>
      </c>
      <c r="DQ36" s="31">
        <v>-16.519540295788367</v>
      </c>
      <c r="DR36" s="31">
        <v>-0.34720249940983355</v>
      </c>
      <c r="DS36" s="31">
        <v>0.13654927994709484</v>
      </c>
      <c r="DT36" s="31">
        <v>-7.1996178525592489</v>
      </c>
      <c r="DU36" s="31">
        <v>4.6026953823136978</v>
      </c>
      <c r="DV36" s="31">
        <v>9.0957181517726067</v>
      </c>
      <c r="DW36" s="31">
        <v>4.3139179411603443</v>
      </c>
      <c r="DX36" s="31">
        <v>-6.2782370200606818</v>
      </c>
      <c r="DY36" s="31">
        <v>8.393972457711854</v>
      </c>
      <c r="DZ36" s="31">
        <v>5.4329419158695584</v>
      </c>
      <c r="EA36" s="31">
        <v>7.3070612993526263</v>
      </c>
      <c r="EB36" s="31">
        <v>24.778458023758088</v>
      </c>
      <c r="EC36" s="31">
        <v>24.778458023758088</v>
      </c>
      <c r="ED36" s="31">
        <v>31.456365621015777</v>
      </c>
      <c r="EE36" s="31">
        <v>16.680333773251355</v>
      </c>
      <c r="EF36" s="31"/>
      <c r="EG36" s="31"/>
      <c r="EH36" s="31"/>
      <c r="EI36" s="31">
        <v>-0.65506014977547178</v>
      </c>
      <c r="EJ36" s="31"/>
      <c r="EK36" s="31"/>
      <c r="EL36" s="31">
        <v>-0.6786615633957136</v>
      </c>
      <c r="EM36" s="31">
        <v>-0.42419826952374518</v>
      </c>
      <c r="EN36" s="31">
        <v>5.8212980558389908</v>
      </c>
      <c r="EO36" s="31">
        <v>20.384320042298633</v>
      </c>
      <c r="EP36" s="31">
        <v>-7.9810489834670335</v>
      </c>
      <c r="EQ36" s="31">
        <v>4.3073650552817178</v>
      </c>
      <c r="ER36" s="31">
        <v>22.865416844677156</v>
      </c>
      <c r="ES36" s="31">
        <v>-5.3068827337703661</v>
      </c>
      <c r="ET36" s="31">
        <v>-10.060662441770104</v>
      </c>
      <c r="EU36" s="31">
        <v>-0.55850345190637696</v>
      </c>
      <c r="EV36" s="31">
        <v>35</v>
      </c>
      <c r="EW36" s="31">
        <v>-3.506027443175229</v>
      </c>
      <c r="EX36" s="31">
        <v>-7.6829821802693221</v>
      </c>
      <c r="EY36" s="31"/>
      <c r="EZ36" s="31"/>
    </row>
    <row r="37" spans="1:156" x14ac:dyDescent="0.2">
      <c r="A37" s="31" t="s">
        <v>117</v>
      </c>
      <c r="B37" s="31">
        <v>2000</v>
      </c>
      <c r="C37" s="31">
        <v>3</v>
      </c>
      <c r="D37" s="31"/>
      <c r="E37" s="31">
        <v>5.92</v>
      </c>
      <c r="F37" s="31"/>
      <c r="G37" s="31">
        <v>70.400000000000006</v>
      </c>
      <c r="H37" s="31">
        <v>70.400000000000006</v>
      </c>
      <c r="I37" s="31">
        <v>70.400000000000006</v>
      </c>
      <c r="J37" s="31">
        <v>5.92</v>
      </c>
      <c r="K37" s="31">
        <v>-72</v>
      </c>
      <c r="L37" s="31">
        <v>-47</v>
      </c>
      <c r="M37" s="31">
        <v>7</v>
      </c>
      <c r="N37" s="31">
        <v>-80</v>
      </c>
      <c r="O37" s="31">
        <v>1</v>
      </c>
      <c r="P37" s="31">
        <v>70</v>
      </c>
      <c r="Q37" s="31"/>
      <c r="R37" s="31">
        <v>-3.3564220783152559</v>
      </c>
      <c r="S37" s="31">
        <v>8.200420924917691E-2</v>
      </c>
      <c r="T37" s="31">
        <v>18.95896394580215</v>
      </c>
      <c r="U37" s="31">
        <v>-4.2394177224909066</v>
      </c>
      <c r="V37" s="31"/>
      <c r="W37" s="31"/>
      <c r="X37" s="31"/>
      <c r="Y37" s="31"/>
      <c r="Z37" s="31">
        <v>19.366000000000003</v>
      </c>
      <c r="AA37" s="31">
        <v>79</v>
      </c>
      <c r="AB37" s="31">
        <v>-2.9425866249757138</v>
      </c>
      <c r="AC37" s="31">
        <v>-2.7410859625028219</v>
      </c>
      <c r="AD37" s="31">
        <v>15.344345606921472</v>
      </c>
      <c r="AE37" s="31">
        <v>-2.5641820598714067</v>
      </c>
      <c r="AF37" s="31">
        <v>21.398234000000002</v>
      </c>
      <c r="AG37" s="31">
        <v>0.1265474375</v>
      </c>
      <c r="AH37" s="31">
        <v>1.3814151595837814</v>
      </c>
      <c r="AI37" s="31">
        <v>1.3570837002590252</v>
      </c>
      <c r="AJ37" s="31">
        <v>-6.111792477538458</v>
      </c>
      <c r="AK37" s="31">
        <v>1.134612316024473</v>
      </c>
      <c r="AL37" s="31">
        <v>1.7377723275678534</v>
      </c>
      <c r="AM37" s="31">
        <v>-0.83913000626610312</v>
      </c>
      <c r="AN37" s="31"/>
      <c r="AO37" s="31"/>
      <c r="AP37" s="31"/>
      <c r="AQ37" s="31">
        <v>3</v>
      </c>
      <c r="AR37" s="31">
        <v>0</v>
      </c>
      <c r="AS37" s="31">
        <v>0</v>
      </c>
      <c r="AT37" s="31">
        <v>0</v>
      </c>
      <c r="AU37" s="31">
        <v>0</v>
      </c>
      <c r="AV37" s="31">
        <v>0</v>
      </c>
      <c r="AW37" s="31">
        <v>0</v>
      </c>
      <c r="AX37" s="31">
        <v>0</v>
      </c>
      <c r="AY37" s="31">
        <v>0</v>
      </c>
      <c r="AZ37" s="31">
        <v>10.337772327567848</v>
      </c>
      <c r="BA37" s="31">
        <v>3.4558971862985715</v>
      </c>
      <c r="BB37" s="31">
        <v>9.475419955569663</v>
      </c>
      <c r="BC37" s="31">
        <v>8.963051638314667</v>
      </c>
      <c r="BD37" s="31">
        <v>7.6000948416674703</v>
      </c>
      <c r="BE37" s="31">
        <v>7.6310219703994164</v>
      </c>
      <c r="BF37" s="31">
        <v>60</v>
      </c>
      <c r="BG37" s="31">
        <v>0</v>
      </c>
      <c r="BH37" s="31">
        <v>0</v>
      </c>
      <c r="BI37" s="31">
        <v>0</v>
      </c>
      <c r="BJ37" s="31">
        <v>0</v>
      </c>
      <c r="BK37" s="31">
        <v>0</v>
      </c>
      <c r="BL37" s="31">
        <v>0</v>
      </c>
      <c r="BM37" s="31">
        <v>0</v>
      </c>
      <c r="BN37" s="31">
        <v>0</v>
      </c>
      <c r="BO37" s="31"/>
      <c r="BP37" s="31"/>
      <c r="BQ37" s="31"/>
      <c r="BR37" s="31"/>
      <c r="BS37" s="31">
        <v>770.3747490104372</v>
      </c>
      <c r="BT37" s="31">
        <v>93.010118794245827</v>
      </c>
      <c r="BU37" s="31">
        <v>11.3</v>
      </c>
      <c r="BV37" s="31">
        <v>0.21694905167275219</v>
      </c>
      <c r="BW37" s="31">
        <v>672</v>
      </c>
      <c r="BX37" s="31">
        <v>234.05191210024728</v>
      </c>
      <c r="BY37" s="31">
        <v>1.0961019114658797</v>
      </c>
      <c r="BZ37" s="31">
        <v>-18.728894091464959</v>
      </c>
      <c r="CA37" s="31">
        <v>3.4632786017781854</v>
      </c>
      <c r="CB37" s="31">
        <v>-24.417522732467638</v>
      </c>
      <c r="CC37" s="31">
        <v>-13.698375262209801</v>
      </c>
      <c r="CD37" s="31">
        <v>5.7190460599319408</v>
      </c>
      <c r="CE37" s="31">
        <v>1.1596813610677756</v>
      </c>
      <c r="CF37" s="31">
        <v>-10.470269549186895</v>
      </c>
      <c r="CG37" s="31">
        <v>4.6296197955687362</v>
      </c>
      <c r="CH37" s="31">
        <v>-13.638414941235766</v>
      </c>
      <c r="CI37" s="31">
        <v>-7.3847648094642082</v>
      </c>
      <c r="CJ37" s="31">
        <v>5.1535348138152202</v>
      </c>
      <c r="CK37" s="31">
        <v>32.921797114145392</v>
      </c>
      <c r="CL37" s="31">
        <v>19.061378675651643</v>
      </c>
      <c r="CM37" s="31">
        <v>34.593596146088196</v>
      </c>
      <c r="CN37" s="31">
        <v>11.453124003372725</v>
      </c>
      <c r="CO37" s="31">
        <v>23.927410595683757</v>
      </c>
      <c r="CP37" s="31">
        <v>31.946105669637376</v>
      </c>
      <c r="CQ37" s="31">
        <v>8.5574981908768919</v>
      </c>
      <c r="CR37" s="31">
        <v>7.2505782823508618</v>
      </c>
      <c r="CS37" s="31">
        <v>8.3786984143636651</v>
      </c>
      <c r="CT37" s="31">
        <v>10.058302509083878</v>
      </c>
      <c r="CU37" s="31">
        <v>3.7691609492837701</v>
      </c>
      <c r="CV37" s="31">
        <v>-0.68026041457900888</v>
      </c>
      <c r="CW37" s="31">
        <v>5.151974880128467</v>
      </c>
      <c r="CX37" s="31">
        <v>3.4654602386704099</v>
      </c>
      <c r="CY37" s="31">
        <v>26.489794426461373</v>
      </c>
      <c r="CZ37" s="31">
        <v>23.22807552882103</v>
      </c>
      <c r="DA37" s="31">
        <v>26.904554015729289</v>
      </c>
      <c r="DB37" s="31">
        <v>31.602082174003527</v>
      </c>
      <c r="DC37" s="31">
        <v>0</v>
      </c>
      <c r="DD37" s="31">
        <v>0</v>
      </c>
      <c r="DE37" s="31">
        <v>1</v>
      </c>
      <c r="DF37" s="31">
        <v>0.21999999999999975</v>
      </c>
      <c r="DG37" s="31">
        <v>1</v>
      </c>
      <c r="DH37" s="31">
        <v>0</v>
      </c>
      <c r="DI37" s="31">
        <v>1</v>
      </c>
      <c r="DJ37" s="31">
        <v>0</v>
      </c>
      <c r="DK37" s="31">
        <v>0</v>
      </c>
      <c r="DL37" s="31">
        <f t="shared" si="0"/>
        <v>1</v>
      </c>
      <c r="DM37" s="31">
        <v>-3.6081906176884111</v>
      </c>
      <c r="DN37" s="31">
        <v>0.43551103345586945</v>
      </c>
      <c r="DO37" s="31">
        <v>6.9865694052122418</v>
      </c>
      <c r="DP37" s="31">
        <v>59.719618080367106</v>
      </c>
      <c r="DQ37" s="31">
        <v>9.6026462719304391</v>
      </c>
      <c r="DR37" s="31">
        <v>-0.70649550492700508</v>
      </c>
      <c r="DS37" s="31">
        <v>-0.25788966421055382</v>
      </c>
      <c r="DT37" s="31">
        <v>83.250970333949752</v>
      </c>
      <c r="DU37" s="31">
        <v>-3.2526762568880372</v>
      </c>
      <c r="DV37" s="31">
        <v>-3.0722176408511843</v>
      </c>
      <c r="DW37" s="31">
        <v>9.0957181517726067</v>
      </c>
      <c r="DX37" s="31">
        <v>31.366938538996923</v>
      </c>
      <c r="DY37" s="31">
        <v>4.7447312684035694</v>
      </c>
      <c r="DZ37" s="31">
        <v>0.53324813140723581</v>
      </c>
      <c r="EA37" s="31">
        <v>5.4329419158695584</v>
      </c>
      <c r="EB37" s="31">
        <v>23.639010496811405</v>
      </c>
      <c r="EC37" s="31">
        <v>23.639010496811405</v>
      </c>
      <c r="ED37" s="31">
        <v>19.151411759657286</v>
      </c>
      <c r="EE37" s="31">
        <v>31.456365621015777</v>
      </c>
      <c r="EF37" s="31"/>
      <c r="EG37" s="31"/>
      <c r="EH37" s="31"/>
      <c r="EI37" s="31"/>
      <c r="EJ37" s="31"/>
      <c r="EK37" s="31"/>
      <c r="EL37" s="31"/>
      <c r="EM37" s="31"/>
      <c r="EN37" s="31">
        <v>7.2801761281300719</v>
      </c>
      <c r="EO37" s="31">
        <v>30.662860318646668</v>
      </c>
      <c r="EP37" s="31">
        <v>3.537066530364199</v>
      </c>
      <c r="EQ37" s="31">
        <v>6.776035369437639</v>
      </c>
      <c r="ER37" s="31">
        <v>29.847580727529966</v>
      </c>
      <c r="ES37" s="31">
        <v>6.1560621396599249</v>
      </c>
      <c r="ET37" s="31">
        <v>-7.9810489834670335</v>
      </c>
      <c r="EU37" s="31">
        <v>22.865416844677156</v>
      </c>
      <c r="EV37" s="31">
        <v>36</v>
      </c>
      <c r="EW37" s="31">
        <v>20.384320042298633</v>
      </c>
      <c r="EX37" s="31">
        <v>-5.3068827337703661</v>
      </c>
      <c r="EY37" s="31"/>
      <c r="EZ37" s="31"/>
    </row>
    <row r="38" spans="1:156" x14ac:dyDescent="0.2">
      <c r="A38" s="31" t="s">
        <v>118</v>
      </c>
      <c r="B38" s="31">
        <v>2000</v>
      </c>
      <c r="C38" s="31">
        <v>5</v>
      </c>
      <c r="D38" s="31"/>
      <c r="E38" s="31">
        <v>5.67</v>
      </c>
      <c r="F38" s="31"/>
      <c r="G38" s="31">
        <v>71.900000000000006</v>
      </c>
      <c r="H38" s="31">
        <v>71.900000000000006</v>
      </c>
      <c r="I38" s="31">
        <v>71.900000000000006</v>
      </c>
      <c r="J38" s="31">
        <v>5.67</v>
      </c>
      <c r="K38" s="31">
        <v>-59</v>
      </c>
      <c r="L38" s="31">
        <v>-39</v>
      </c>
      <c r="M38" s="31">
        <v>26</v>
      </c>
      <c r="N38" s="31">
        <v>-52</v>
      </c>
      <c r="O38" s="31">
        <v>0.88659999999999994</v>
      </c>
      <c r="P38" s="31">
        <v>60</v>
      </c>
      <c r="Q38" s="31"/>
      <c r="R38" s="31">
        <v>12.892055577855329</v>
      </c>
      <c r="S38" s="31">
        <v>8.0365995296270345</v>
      </c>
      <c r="T38" s="31">
        <v>32.083487319241314</v>
      </c>
      <c r="U38" s="31">
        <v>23.736066561374276</v>
      </c>
      <c r="V38" s="31"/>
      <c r="W38" s="31"/>
      <c r="X38" s="31"/>
      <c r="Y38" s="31"/>
      <c r="Z38" s="31">
        <v>17.388582000000003</v>
      </c>
      <c r="AA38" s="31">
        <v>19.366000000000003</v>
      </c>
      <c r="AB38" s="31">
        <v>12.003697342306991</v>
      </c>
      <c r="AC38" s="31">
        <v>4.6692322776196589</v>
      </c>
      <c r="AD38" s="31">
        <v>28.491523898004147</v>
      </c>
      <c r="AE38" s="31">
        <v>25.609969317879571</v>
      </c>
      <c r="AF38" s="31">
        <v>6.1226455280000014</v>
      </c>
      <c r="AG38" s="31">
        <v>-1.0105654140625045E-2</v>
      </c>
      <c r="AH38" s="31">
        <v>0.24977386320401251</v>
      </c>
      <c r="AI38" s="31">
        <v>4.9396982900759667E-2</v>
      </c>
      <c r="AJ38" s="31">
        <v>-10.740493681839723</v>
      </c>
      <c r="AK38" s="31">
        <v>-0.99408073034288691</v>
      </c>
      <c r="AL38" s="31">
        <v>1.079491933292033</v>
      </c>
      <c r="AM38" s="31">
        <v>-0.25262518846164994</v>
      </c>
      <c r="AN38" s="31"/>
      <c r="AO38" s="31"/>
      <c r="AP38" s="31"/>
      <c r="AQ38" s="31">
        <v>5</v>
      </c>
      <c r="AR38" s="31">
        <v>0</v>
      </c>
      <c r="AS38" s="31">
        <v>0</v>
      </c>
      <c r="AT38" s="31">
        <v>0</v>
      </c>
      <c r="AU38" s="31">
        <v>0</v>
      </c>
      <c r="AV38" s="31">
        <v>0</v>
      </c>
      <c r="AW38" s="31">
        <v>0</v>
      </c>
      <c r="AX38" s="31">
        <v>0</v>
      </c>
      <c r="AY38" s="31">
        <v>0</v>
      </c>
      <c r="AZ38" s="31">
        <v>-4.0927312651804124</v>
      </c>
      <c r="BA38" s="31">
        <v>-7.8120938931973551</v>
      </c>
      <c r="BB38" s="31">
        <v>-4.4748362976727671</v>
      </c>
      <c r="BC38" s="31">
        <v>-4.3562582927368023</v>
      </c>
      <c r="BD38" s="31">
        <v>-5.0343823588665471</v>
      </c>
      <c r="BE38" s="31">
        <v>-4.52134583825194</v>
      </c>
      <c r="BF38" s="31">
        <v>60</v>
      </c>
      <c r="BG38" s="31">
        <v>0</v>
      </c>
      <c r="BH38" s="31">
        <v>0</v>
      </c>
      <c r="BI38" s="31">
        <v>0</v>
      </c>
      <c r="BJ38" s="31">
        <v>0</v>
      </c>
      <c r="BK38" s="31">
        <v>0</v>
      </c>
      <c r="BL38" s="31">
        <v>0</v>
      </c>
      <c r="BM38" s="31">
        <v>0</v>
      </c>
      <c r="BN38" s="31">
        <v>0</v>
      </c>
      <c r="BO38" s="31"/>
      <c r="BP38" s="31"/>
      <c r="BQ38" s="31"/>
      <c r="BR38" s="31"/>
      <c r="BS38" s="31">
        <v>781.5580337455109</v>
      </c>
      <c r="BT38" s="31">
        <v>80.457378013923474</v>
      </c>
      <c r="BU38" s="31">
        <v>10.199999999999999</v>
      </c>
      <c r="BV38" s="31">
        <v>0.4398139066018274</v>
      </c>
      <c r="BW38" s="31">
        <v>868</v>
      </c>
      <c r="BX38" s="31">
        <v>258.08898801172558</v>
      </c>
      <c r="BY38" s="31">
        <v>13.571059503109495</v>
      </c>
      <c r="BZ38" s="31">
        <v>-7.5906633260765659</v>
      </c>
      <c r="CA38" s="31">
        <v>6.5039054850980733</v>
      </c>
      <c r="CB38" s="31">
        <v>-4.3153788589322915</v>
      </c>
      <c r="CC38" s="31">
        <v>-10.826762759076885</v>
      </c>
      <c r="CD38" s="31">
        <v>14.179724339481965</v>
      </c>
      <c r="CE38" s="31">
        <v>8.8534634227240261</v>
      </c>
      <c r="CF38" s="31">
        <v>-3.6776761049140276</v>
      </c>
      <c r="CG38" s="31">
        <v>5.837592953436527</v>
      </c>
      <c r="CH38" s="31">
        <v>-1.5829930065577713</v>
      </c>
      <c r="CI38" s="31">
        <v>-5.4553854041585836</v>
      </c>
      <c r="CJ38" s="31">
        <v>10.249429510790307</v>
      </c>
      <c r="CK38" s="31">
        <v>51.561484137649394</v>
      </c>
      <c r="CL38" s="31">
        <v>36.323793964162931</v>
      </c>
      <c r="CM38" s="31">
        <v>46.736656340186258</v>
      </c>
      <c r="CN38" s="31">
        <v>39.510437670247008</v>
      </c>
      <c r="CO38" s="31">
        <v>31.961173119048794</v>
      </c>
      <c r="CP38" s="31">
        <v>48.680793274708961</v>
      </c>
      <c r="CQ38" s="31">
        <v>-4.7725369808808793</v>
      </c>
      <c r="CR38" s="31">
        <v>-7.0185966586797131</v>
      </c>
      <c r="CS38" s="31">
        <v>-5.8028362721646074</v>
      </c>
      <c r="CT38" s="31">
        <v>-6.7550446570409086</v>
      </c>
      <c r="CU38" s="31">
        <v>-3.981722036891569E-2</v>
      </c>
      <c r="CV38" s="31">
        <v>-0.91396686621750467</v>
      </c>
      <c r="CW38" s="31">
        <v>-0.18821943469943292</v>
      </c>
      <c r="CX38" s="31">
        <v>-1.1316956212062055</v>
      </c>
      <c r="CY38" s="31">
        <v>5.9523431207512987</v>
      </c>
      <c r="CZ38" s="31">
        <v>9.0932459930991119</v>
      </c>
      <c r="DA38" s="31">
        <v>6.8123583024024015</v>
      </c>
      <c r="DB38" s="31">
        <v>19.013907868442516</v>
      </c>
      <c r="DC38" s="31">
        <v>0</v>
      </c>
      <c r="DD38" s="31">
        <v>0</v>
      </c>
      <c r="DE38" s="31">
        <v>1</v>
      </c>
      <c r="DF38" s="31">
        <v>-0.25</v>
      </c>
      <c r="DG38" s="31">
        <v>1</v>
      </c>
      <c r="DH38" s="31">
        <v>0</v>
      </c>
      <c r="DI38" s="31">
        <v>-1</v>
      </c>
      <c r="DJ38" s="31">
        <v>0</v>
      </c>
      <c r="DK38" s="31">
        <v>0</v>
      </c>
      <c r="DL38" s="31">
        <f t="shared" si="0"/>
        <v>-1</v>
      </c>
      <c r="DM38" s="31">
        <v>12.946387424858534</v>
      </c>
      <c r="DN38" s="31">
        <v>8.1333970049639053</v>
      </c>
      <c r="DO38" s="31">
        <v>21.679042586696273</v>
      </c>
      <c r="DP38" s="31">
        <v>6.9131116876130267</v>
      </c>
      <c r="DQ38" s="31">
        <v>-6.2989818561900535</v>
      </c>
      <c r="DR38" s="31">
        <v>-1.0559518933285568</v>
      </c>
      <c r="DS38" s="31">
        <v>0.13282114250345722</v>
      </c>
      <c r="DT38" s="31">
        <v>217.21597699952588</v>
      </c>
      <c r="DU38" s="31">
        <v>4.1675724866833761</v>
      </c>
      <c r="DV38" s="31">
        <v>6.6879052548395173</v>
      </c>
      <c r="DW38" s="31">
        <v>-3.0722176408511843</v>
      </c>
      <c r="DX38" s="31">
        <v>24.570417545987929</v>
      </c>
      <c r="DY38" s="31">
        <v>7.9880082949097613</v>
      </c>
      <c r="DZ38" s="31">
        <v>4.7897666924070013</v>
      </c>
      <c r="EA38" s="31">
        <v>0.53324813140723581</v>
      </c>
      <c r="EB38" s="31">
        <v>31.547187634190454</v>
      </c>
      <c r="EC38" s="31">
        <v>31.547187634190454</v>
      </c>
      <c r="ED38" s="31">
        <v>23.450395260511257</v>
      </c>
      <c r="EE38" s="31">
        <v>19.151411759657286</v>
      </c>
      <c r="EF38" s="31"/>
      <c r="EG38" s="31"/>
      <c r="EH38" s="31"/>
      <c r="EI38" s="31"/>
      <c r="EJ38" s="31"/>
      <c r="EK38" s="31"/>
      <c r="EL38" s="31"/>
      <c r="EM38" s="31"/>
      <c r="EN38" s="31">
        <v>-3.3564220783152559</v>
      </c>
      <c r="EO38" s="31">
        <v>18.95896394580215</v>
      </c>
      <c r="EP38" s="31">
        <v>-4.2394177224909066</v>
      </c>
      <c r="EQ38" s="31">
        <v>-2.9425866249757138</v>
      </c>
      <c r="ER38" s="31">
        <v>15.344345606921472</v>
      </c>
      <c r="ES38" s="31">
        <v>-2.5641820598714067</v>
      </c>
      <c r="ET38" s="31">
        <v>3.537066530364199</v>
      </c>
      <c r="EU38" s="31">
        <v>29.847580727529966</v>
      </c>
      <c r="EV38" s="31">
        <v>37</v>
      </c>
      <c r="EW38" s="31">
        <v>30.662860318646668</v>
      </c>
      <c r="EX38" s="31">
        <v>6.1560621396599249</v>
      </c>
      <c r="EY38" s="31"/>
      <c r="EZ38" s="31"/>
    </row>
    <row r="39" spans="1:156" x14ac:dyDescent="0.2">
      <c r="A39" s="31" t="s">
        <v>119</v>
      </c>
      <c r="B39" s="31">
        <v>2000</v>
      </c>
      <c r="C39" s="31">
        <v>7</v>
      </c>
      <c r="D39" s="31"/>
      <c r="E39" s="31">
        <v>5.39</v>
      </c>
      <c r="F39" s="31"/>
      <c r="G39" s="31">
        <v>72.400000000000006</v>
      </c>
      <c r="H39" s="31">
        <v>72.400000000000006</v>
      </c>
      <c r="I39" s="31">
        <v>72.400000000000006</v>
      </c>
      <c r="J39" s="31">
        <v>5.39</v>
      </c>
      <c r="K39" s="31">
        <v>-60</v>
      </c>
      <c r="L39" s="31">
        <v>-40</v>
      </c>
      <c r="M39" s="31">
        <v>0</v>
      </c>
      <c r="N39" s="31">
        <v>-66</v>
      </c>
      <c r="O39" s="31">
        <v>0.82667000000000002</v>
      </c>
      <c r="P39" s="31">
        <v>52.5</v>
      </c>
      <c r="Q39" s="31"/>
      <c r="R39" s="31">
        <v>8.7446819700361361E-2</v>
      </c>
      <c r="S39" s="31">
        <v>-0.79916198360633195</v>
      </c>
      <c r="T39" s="31">
        <v>-6.208592904240045</v>
      </c>
      <c r="U39" s="31">
        <v>-5.9680991057003698</v>
      </c>
      <c r="V39" s="31"/>
      <c r="W39" s="31"/>
      <c r="X39" s="31"/>
      <c r="Y39" s="31"/>
      <c r="Z39" s="31">
        <v>13.826021076</v>
      </c>
      <c r="AA39" s="31">
        <v>17.388582000000003</v>
      </c>
      <c r="AB39" s="31">
        <v>1.5530593063306124</v>
      </c>
      <c r="AC39" s="31">
        <v>-0.41368072707858533</v>
      </c>
      <c r="AD39" s="31">
        <v>-11.866014106672242</v>
      </c>
      <c r="AE39" s="31">
        <v>-6.3445559144693044</v>
      </c>
      <c r="AF39" s="31">
        <v>2.0325927346320003</v>
      </c>
      <c r="AG39" s="31">
        <v>-1.8709229819530646E-3</v>
      </c>
      <c r="AH39" s="31">
        <v>0.95220780907938263</v>
      </c>
      <c r="AI39" s="31">
        <v>0.90035782257054109</v>
      </c>
      <c r="AJ39" s="31">
        <v>-1.8538499285853618</v>
      </c>
      <c r="AK39" s="31">
        <v>1.3202657928408001</v>
      </c>
      <c r="AL39" s="31">
        <v>0.43887690658171152</v>
      </c>
      <c r="AM39" s="31">
        <v>-0.4377465751083065</v>
      </c>
      <c r="AN39" s="31"/>
      <c r="AO39" s="31"/>
      <c r="AP39" s="31"/>
      <c r="AQ39" s="31">
        <v>7</v>
      </c>
      <c r="AR39" s="31">
        <v>0</v>
      </c>
      <c r="AS39" s="31">
        <v>0</v>
      </c>
      <c r="AT39" s="31">
        <v>0</v>
      </c>
      <c r="AU39" s="31">
        <v>0</v>
      </c>
      <c r="AV39" s="31">
        <v>0</v>
      </c>
      <c r="AW39" s="31">
        <v>0</v>
      </c>
      <c r="AX39" s="31">
        <v>0</v>
      </c>
      <c r="AY39" s="31">
        <v>0</v>
      </c>
      <c r="AZ39" s="31">
        <v>-1.1716614426753582</v>
      </c>
      <c r="BA39" s="31">
        <v>-8.1653683424681613</v>
      </c>
      <c r="BB39" s="31">
        <v>-2.810098738623612</v>
      </c>
      <c r="BC39" s="31">
        <v>-6.3354021498459963</v>
      </c>
      <c r="BD39" s="31">
        <v>-0.72916195198526035</v>
      </c>
      <c r="BE39" s="31">
        <v>-7.0463919657157499</v>
      </c>
      <c r="BF39" s="31">
        <v>60</v>
      </c>
      <c r="BG39" s="31">
        <v>0</v>
      </c>
      <c r="BH39" s="31">
        <v>0</v>
      </c>
      <c r="BI39" s="31">
        <v>0</v>
      </c>
      <c r="BJ39" s="31">
        <v>0</v>
      </c>
      <c r="BK39" s="31">
        <v>0</v>
      </c>
      <c r="BL39" s="31">
        <v>0</v>
      </c>
      <c r="BM39" s="31">
        <v>0</v>
      </c>
      <c r="BN39" s="31">
        <v>0</v>
      </c>
      <c r="BO39" s="31">
        <v>35</v>
      </c>
      <c r="BP39" s="31"/>
      <c r="BQ39" s="31">
        <v>-3</v>
      </c>
      <c r="BR39" s="31"/>
      <c r="BS39" s="31">
        <v>815.60026308720421</v>
      </c>
      <c r="BT39" s="31">
        <v>78.245582880589311</v>
      </c>
      <c r="BU39" s="31">
        <v>10</v>
      </c>
      <c r="BV39" s="31">
        <v>0.44693989753699037</v>
      </c>
      <c r="BW39" s="31">
        <v>909</v>
      </c>
      <c r="BX39" s="31">
        <v>247.42368837385521</v>
      </c>
      <c r="BY39" s="31">
        <v>10.972815829376799</v>
      </c>
      <c r="BZ39" s="31">
        <v>-8.9187073926727933</v>
      </c>
      <c r="CA39" s="31">
        <v>3.6931103729744308</v>
      </c>
      <c r="CB39" s="31">
        <v>-5.0882914032670996</v>
      </c>
      <c r="CC39" s="31">
        <v>-13.945456061992964</v>
      </c>
      <c r="CD39" s="31">
        <v>15.193830650897894</v>
      </c>
      <c r="CE39" s="31">
        <v>6.9213275134106382</v>
      </c>
      <c r="CF39" s="31">
        <v>-4.8904213523980928</v>
      </c>
      <c r="CG39" s="31">
        <v>3.6026789821397642</v>
      </c>
      <c r="CH39" s="31">
        <v>-2.4533229428145518</v>
      </c>
      <c r="CI39" s="31">
        <v>-7.7252601203956672</v>
      </c>
      <c r="CJ39" s="31">
        <v>10.537986960571402</v>
      </c>
      <c r="CK39" s="31">
        <v>24.464681429747678</v>
      </c>
      <c r="CL39" s="31">
        <v>10.017631232383181</v>
      </c>
      <c r="CM39" s="31">
        <v>19.489940011840453</v>
      </c>
      <c r="CN39" s="31">
        <v>13.800040690461271</v>
      </c>
      <c r="CO39" s="31">
        <v>3.6672152795486213</v>
      </c>
      <c r="CP39" s="31">
        <v>23.685917007490289</v>
      </c>
      <c r="CQ39" s="31">
        <v>12.545102739719695</v>
      </c>
      <c r="CR39" s="31">
        <v>2.2550681576374121</v>
      </c>
      <c r="CS39" s="31">
        <v>1.6023211935413975</v>
      </c>
      <c r="CT39" s="31">
        <v>8.5460458251941613</v>
      </c>
      <c r="CU39" s="31">
        <v>8.4079904454466483</v>
      </c>
      <c r="CV39" s="31">
        <v>5.9574720088217434</v>
      </c>
      <c r="CW39" s="31">
        <v>2.3769873631381699</v>
      </c>
      <c r="CX39" s="31">
        <v>1.7131480717548619</v>
      </c>
      <c r="CY39" s="31">
        <v>21.771869352412814</v>
      </c>
      <c r="CZ39" s="31">
        <v>21.813984118820002</v>
      </c>
      <c r="DA39" s="31">
        <v>17.230143950383365</v>
      </c>
      <c r="DB39" s="31">
        <v>23.400711717652214</v>
      </c>
      <c r="DC39" s="31">
        <v>0</v>
      </c>
      <c r="DD39" s="31">
        <v>0</v>
      </c>
      <c r="DE39" s="31">
        <v>1</v>
      </c>
      <c r="DF39" s="31">
        <v>-0.28000000000000025</v>
      </c>
      <c r="DG39" s="31">
        <v>1</v>
      </c>
      <c r="DH39" s="31">
        <v>0</v>
      </c>
      <c r="DI39" s="31">
        <v>-1</v>
      </c>
      <c r="DJ39" s="31">
        <v>0</v>
      </c>
      <c r="DK39" s="31">
        <v>0</v>
      </c>
      <c r="DL39" s="31">
        <f t="shared" si="0"/>
        <v>-1</v>
      </c>
      <c r="DM39" s="31">
        <v>-0.3536815208156463</v>
      </c>
      <c r="DN39" s="31">
        <v>0.33386999864220535</v>
      </c>
      <c r="DO39" s="31">
        <v>-21.955357523791445</v>
      </c>
      <c r="DP39" s="31">
        <v>31.145775289847297</v>
      </c>
      <c r="DQ39" s="31">
        <v>5.4106081981152947</v>
      </c>
      <c r="DR39" s="31">
        <v>-9.5743314904340959E-2</v>
      </c>
      <c r="DS39" s="31">
        <v>4.1148007437331713E-2</v>
      </c>
      <c r="DT39" s="31">
        <v>87.537931813590092</v>
      </c>
      <c r="DU39" s="31">
        <v>1.0044807524775763</v>
      </c>
      <c r="DV39" s="31">
        <v>0.39652257755324888</v>
      </c>
      <c r="DW39" s="31">
        <v>6.6879052548395173</v>
      </c>
      <c r="DX39" s="31">
        <v>-9.9247719418603992</v>
      </c>
      <c r="DY39" s="31">
        <v>5.7457442059576849</v>
      </c>
      <c r="DZ39" s="31">
        <v>1.1751941401404673</v>
      </c>
      <c r="EA39" s="31">
        <v>4.7897666924070013</v>
      </c>
      <c r="EB39" s="31">
        <v>3.2544556113605903</v>
      </c>
      <c r="EC39" s="31">
        <v>3.2544556113605903</v>
      </c>
      <c r="ED39" s="31">
        <v>-9.7820271484853833</v>
      </c>
      <c r="EE39" s="31">
        <v>23.450395260511257</v>
      </c>
      <c r="EF39" s="31"/>
      <c r="EG39" s="31"/>
      <c r="EH39" s="31"/>
      <c r="EI39" s="31"/>
      <c r="EJ39" s="31"/>
      <c r="EK39" s="31"/>
      <c r="EL39" s="31"/>
      <c r="EM39" s="31"/>
      <c r="EN39" s="31">
        <v>12.892055577855329</v>
      </c>
      <c r="EO39" s="31">
        <v>32.083487319241314</v>
      </c>
      <c r="EP39" s="31">
        <v>23.736066561374276</v>
      </c>
      <c r="EQ39" s="31">
        <v>12.003697342306991</v>
      </c>
      <c r="ER39" s="31">
        <v>28.491523898004147</v>
      </c>
      <c r="ES39" s="31">
        <v>25.609969317879571</v>
      </c>
      <c r="ET39" s="31">
        <v>-4.2394177224909066</v>
      </c>
      <c r="EU39" s="31">
        <v>15.344345606921472</v>
      </c>
      <c r="EV39" s="31">
        <v>38</v>
      </c>
      <c r="EW39" s="31">
        <v>18.95896394580215</v>
      </c>
      <c r="EX39" s="31">
        <v>-2.5641820598714067</v>
      </c>
      <c r="EY39" s="31"/>
      <c r="EZ39" s="31"/>
    </row>
    <row r="40" spans="1:156" x14ac:dyDescent="0.2">
      <c r="A40" s="31" t="s">
        <v>120</v>
      </c>
      <c r="B40" s="31">
        <v>2000</v>
      </c>
      <c r="C40" s="31">
        <v>9</v>
      </c>
      <c r="D40" s="31"/>
      <c r="E40" s="31">
        <v>5.17</v>
      </c>
      <c r="F40" s="31"/>
      <c r="G40" s="31">
        <v>65</v>
      </c>
      <c r="H40" s="31">
        <v>65</v>
      </c>
      <c r="I40" s="31">
        <v>65</v>
      </c>
      <c r="J40" s="31">
        <v>5.17</v>
      </c>
      <c r="K40" s="31">
        <v>-64</v>
      </c>
      <c r="L40" s="31">
        <v>-45</v>
      </c>
      <c r="M40" s="31">
        <v>-5</v>
      </c>
      <c r="N40" s="31">
        <v>-70</v>
      </c>
      <c r="O40" s="31">
        <v>0.82001000000000002</v>
      </c>
      <c r="P40" s="31">
        <v>49.1</v>
      </c>
      <c r="Q40" s="31"/>
      <c r="R40" s="31">
        <v>-3.5624919103514228</v>
      </c>
      <c r="S40" s="31">
        <v>-4.9231889002503557</v>
      </c>
      <c r="T40" s="31">
        <v>-2.1293972383729916</v>
      </c>
      <c r="U40" s="31">
        <v>-5.8059844125815321</v>
      </c>
      <c r="V40" s="31"/>
      <c r="W40" s="31"/>
      <c r="X40" s="31"/>
      <c r="Y40" s="31"/>
      <c r="Z40" s="31">
        <v>3.9760658376259932</v>
      </c>
      <c r="AA40" s="31">
        <v>13.826021076</v>
      </c>
      <c r="AB40" s="31">
        <v>-3.0864180145780571</v>
      </c>
      <c r="AC40" s="31">
        <v>-6.1389025241208772</v>
      </c>
      <c r="AD40" s="31">
        <v>-3.9074254668309027</v>
      </c>
      <c r="AE40" s="31">
        <v>-4.830691817394495</v>
      </c>
      <c r="AF40" s="31">
        <v>2.6461617326521698</v>
      </c>
      <c r="AG40" s="31">
        <v>3.5767885083336157E-2</v>
      </c>
      <c r="AH40" s="31">
        <v>-5.6380564074191568</v>
      </c>
      <c r="AI40" s="31">
        <v>-4.7448379790805433</v>
      </c>
      <c r="AJ40" s="31">
        <v>-7.6410338221902947</v>
      </c>
      <c r="AK40" s="31">
        <v>-5.5613494862495827</v>
      </c>
      <c r="AL40" s="31">
        <v>-7.0878792435583051</v>
      </c>
      <c r="AM40" s="31">
        <v>-8.1483349370547984</v>
      </c>
      <c r="AN40" s="31"/>
      <c r="AO40" s="31"/>
      <c r="AP40" s="31"/>
      <c r="AQ40" s="31">
        <v>9</v>
      </c>
      <c r="AR40" s="31">
        <v>0</v>
      </c>
      <c r="AS40" s="31">
        <v>0</v>
      </c>
      <c r="AT40" s="31">
        <v>0</v>
      </c>
      <c r="AU40" s="31">
        <v>0</v>
      </c>
      <c r="AV40" s="31">
        <v>0</v>
      </c>
      <c r="AW40" s="31">
        <v>0</v>
      </c>
      <c r="AX40" s="31">
        <v>0</v>
      </c>
      <c r="AY40" s="31">
        <v>0</v>
      </c>
      <c r="AZ40" s="31">
        <v>-0.99202828991500414</v>
      </c>
      <c r="BA40" s="31">
        <v>3.9771614945985889</v>
      </c>
      <c r="BB40" s="31">
        <v>1.234665676952317</v>
      </c>
      <c r="BC40" s="31">
        <v>2.5170833671729298</v>
      </c>
      <c r="BD40" s="31">
        <v>-0.64812022108623757</v>
      </c>
      <c r="BE40" s="31">
        <v>2.8229310180955189</v>
      </c>
      <c r="BF40" s="31">
        <v>60</v>
      </c>
      <c r="BG40" s="31">
        <v>0</v>
      </c>
      <c r="BH40" s="31">
        <v>0</v>
      </c>
      <c r="BI40" s="31">
        <v>1</v>
      </c>
      <c r="BJ40" s="31">
        <v>0</v>
      </c>
      <c r="BK40" s="31">
        <v>0</v>
      </c>
      <c r="BL40" s="31">
        <v>0</v>
      </c>
      <c r="BM40" s="31">
        <v>0</v>
      </c>
      <c r="BN40" s="31">
        <v>0</v>
      </c>
      <c r="BO40" s="31">
        <v>32</v>
      </c>
      <c r="BP40" s="31">
        <v>16.565000000000001</v>
      </c>
      <c r="BQ40" s="31">
        <v>-10.5</v>
      </c>
      <c r="BR40" s="31">
        <v>-9.0660000000000007</v>
      </c>
      <c r="BS40" s="31">
        <v>813.79357793907752</v>
      </c>
      <c r="BT40" s="31">
        <v>74.560959028456708</v>
      </c>
      <c r="BU40" s="31">
        <v>9.8000000000000007</v>
      </c>
      <c r="BV40" s="31">
        <v>0.35806493127629047</v>
      </c>
      <c r="BW40" s="31">
        <v>926</v>
      </c>
      <c r="BX40" s="31">
        <v>261.27790387598805</v>
      </c>
      <c r="BY40" s="31">
        <v>7.057637627603853</v>
      </c>
      <c r="BZ40" s="31">
        <v>-13.465195163675773</v>
      </c>
      <c r="CA40" s="31">
        <v>-2.1176847391492188</v>
      </c>
      <c r="CB40" s="31">
        <v>-11.92051363651229</v>
      </c>
      <c r="CC40" s="31">
        <v>-18.823938651006941</v>
      </c>
      <c r="CD40" s="31">
        <v>8.5775082005204979</v>
      </c>
      <c r="CE40" s="31">
        <v>1.9707977195621922</v>
      </c>
      <c r="CF40" s="31">
        <v>-10.244833115718137</v>
      </c>
      <c r="CG40" s="31">
        <v>-2.6322349891569914</v>
      </c>
      <c r="CH40" s="31">
        <v>-9.070560832261549</v>
      </c>
      <c r="CI40" s="31">
        <v>-13.251793539323245</v>
      </c>
      <c r="CJ40" s="31">
        <v>3.86415188773789</v>
      </c>
      <c r="CK40" s="31">
        <v>19.522890812655636</v>
      </c>
      <c r="CL40" s="31">
        <v>4.5075955210516323</v>
      </c>
      <c r="CM40" s="31">
        <v>13.243223683494652</v>
      </c>
      <c r="CN40" s="31">
        <v>5.1881277811234483</v>
      </c>
      <c r="CO40" s="31">
        <v>-2.2839379709758396</v>
      </c>
      <c r="CP40" s="31">
        <v>17.380262101104432</v>
      </c>
      <c r="CQ40" s="31">
        <v>-8.9209650520473693E-2</v>
      </c>
      <c r="CR40" s="31">
        <v>-1.9798583813708481</v>
      </c>
      <c r="CS40" s="31">
        <v>-3.1851721010378027</v>
      </c>
      <c r="CT40" s="31">
        <v>3.3420092421180678</v>
      </c>
      <c r="CU40" s="31">
        <v>0.68006978191983236</v>
      </c>
      <c r="CV40" s="31">
        <v>0.37966879138576937</v>
      </c>
      <c r="CW40" s="31">
        <v>-0.21783349198923566</v>
      </c>
      <c r="CX40" s="31">
        <v>-1.8036588117702792</v>
      </c>
      <c r="CY40" s="31">
        <v>-22.327356857345183</v>
      </c>
      <c r="CZ40" s="31">
        <v>-18.997269045673185</v>
      </c>
      <c r="DA40" s="31">
        <v>-20.573950753452785</v>
      </c>
      <c r="DB40" s="31">
        <v>-9.9738060886556354</v>
      </c>
      <c r="DC40" s="31">
        <v>0</v>
      </c>
      <c r="DD40" s="31">
        <v>0</v>
      </c>
      <c r="DE40" s="31">
        <v>1</v>
      </c>
      <c r="DF40" s="31">
        <v>-0.21999999999999975</v>
      </c>
      <c r="DG40" s="31">
        <v>1</v>
      </c>
      <c r="DH40" s="31">
        <v>0</v>
      </c>
      <c r="DI40" s="31">
        <v>-1</v>
      </c>
      <c r="DJ40" s="31">
        <v>0</v>
      </c>
      <c r="DK40" s="31">
        <v>0</v>
      </c>
      <c r="DL40" s="31">
        <f t="shared" si="0"/>
        <v>-1</v>
      </c>
      <c r="DM40" s="31">
        <v>-3.7445949516999013</v>
      </c>
      <c r="DN40" s="31">
        <v>-4.4772018827294033</v>
      </c>
      <c r="DO40" s="31">
        <v>-5.3837064670506996</v>
      </c>
      <c r="DP40" s="31">
        <v>-5.9382887790562178</v>
      </c>
      <c r="DQ40" s="31">
        <v>1.1967147474286295</v>
      </c>
      <c r="DR40" s="31">
        <v>-0.14115543128526026</v>
      </c>
      <c r="DS40" s="31">
        <v>-6.3551254737068949E-2</v>
      </c>
      <c r="DT40" s="31">
        <v>54.655576809373606</v>
      </c>
      <c r="DU40" s="31">
        <v>-3.3922524622123547</v>
      </c>
      <c r="DV40" s="31">
        <v>-3.3883928134405115</v>
      </c>
      <c r="DW40" s="31">
        <v>0.39652257755324888</v>
      </c>
      <c r="DX40" s="31">
        <v>14.034110468293061</v>
      </c>
      <c r="DY40" s="31">
        <v>-7.383835804450456E-2</v>
      </c>
      <c r="DZ40" s="31">
        <v>-4.101308199124837</v>
      </c>
      <c r="EA40" s="31">
        <v>1.1751941401404673</v>
      </c>
      <c r="EB40" s="31">
        <v>-2.7099984787836955</v>
      </c>
      <c r="EC40" s="31">
        <v>-2.7099984787836955</v>
      </c>
      <c r="ED40" s="31">
        <v>-7.9990537106776047</v>
      </c>
      <c r="EE40" s="31">
        <v>-9.7820271484853833</v>
      </c>
      <c r="EF40" s="31"/>
      <c r="EG40" s="31"/>
      <c r="EH40" s="31"/>
      <c r="EI40" s="31"/>
      <c r="EJ40" s="31"/>
      <c r="EK40" s="31"/>
      <c r="EL40" s="31"/>
      <c r="EM40" s="31"/>
      <c r="EN40" s="31">
        <v>8.7446819700361361E-2</v>
      </c>
      <c r="EO40" s="31">
        <v>-6.208592904240045</v>
      </c>
      <c r="EP40" s="31">
        <v>-5.9680991057003698</v>
      </c>
      <c r="EQ40" s="31">
        <v>1.5530593063306124</v>
      </c>
      <c r="ER40" s="31">
        <v>-11.866014106672242</v>
      </c>
      <c r="ES40" s="31">
        <v>-6.3445559144693044</v>
      </c>
      <c r="ET40" s="31">
        <v>23.736066561374276</v>
      </c>
      <c r="EU40" s="31">
        <v>28.491523898004147</v>
      </c>
      <c r="EV40" s="31">
        <v>39</v>
      </c>
      <c r="EW40" s="31">
        <v>32.083487319241314</v>
      </c>
      <c r="EX40" s="31">
        <v>25.609969317879571</v>
      </c>
      <c r="EY40" s="31"/>
      <c r="EZ40" s="31"/>
    </row>
    <row r="41" spans="1:156" x14ac:dyDescent="0.2">
      <c r="A41" s="31" t="s">
        <v>121</v>
      </c>
      <c r="B41" s="31">
        <v>2000</v>
      </c>
      <c r="C41" s="31">
        <v>11</v>
      </c>
      <c r="D41" s="31"/>
      <c r="E41" s="31">
        <v>5.18</v>
      </c>
      <c r="F41" s="31"/>
      <c r="G41" s="31">
        <v>70.2</v>
      </c>
      <c r="H41" s="31">
        <v>70.2</v>
      </c>
      <c r="I41" s="31">
        <v>70.2</v>
      </c>
      <c r="J41" s="31">
        <v>5.18</v>
      </c>
      <c r="K41" s="31">
        <v>-61.3</v>
      </c>
      <c r="L41" s="31">
        <v>-40.200000000000003</v>
      </c>
      <c r="M41" s="31">
        <v>3.5999999999999979</v>
      </c>
      <c r="N41" s="31">
        <v>-56</v>
      </c>
      <c r="O41" s="31">
        <v>0.81335000000000013</v>
      </c>
      <c r="P41" s="31">
        <v>44.5</v>
      </c>
      <c r="Q41" s="31"/>
      <c r="R41" s="31">
        <v>2.6013142958287734</v>
      </c>
      <c r="S41" s="31">
        <v>4.7353710023702238</v>
      </c>
      <c r="T41" s="31">
        <v>9.8935400325556859</v>
      </c>
      <c r="U41" s="31">
        <v>10.408138568202759</v>
      </c>
      <c r="V41" s="31"/>
      <c r="W41" s="31"/>
      <c r="X41" s="31"/>
      <c r="Y41" s="31"/>
      <c r="Z41" s="31">
        <v>12.473648703475041</v>
      </c>
      <c r="AA41" s="31">
        <v>3.9760658376259932</v>
      </c>
      <c r="AB41" s="31">
        <v>2.0103573246978232</v>
      </c>
      <c r="AC41" s="31">
        <v>0.49874469552709894</v>
      </c>
      <c r="AD41" s="31">
        <v>8.9709409396365363</v>
      </c>
      <c r="AE41" s="31">
        <v>11.790880478528946</v>
      </c>
      <c r="AF41" s="31">
        <v>0.32327955867967234</v>
      </c>
      <c r="AG41" s="31">
        <v>3.637795382458596E-2</v>
      </c>
      <c r="AH41" s="31">
        <v>-0.98462806128264901</v>
      </c>
      <c r="AI41" s="31">
        <v>-1.2294500094955083</v>
      </c>
      <c r="AJ41" s="31">
        <v>-5.2150775251898125</v>
      </c>
      <c r="AK41" s="31">
        <v>-2.1756960094332669</v>
      </c>
      <c r="AL41" s="31">
        <v>-2.014635393698299</v>
      </c>
      <c r="AM41" s="31">
        <v>-3.3685427208647383</v>
      </c>
      <c r="AN41" s="31"/>
      <c r="AO41" s="31"/>
      <c r="AP41" s="31"/>
      <c r="AQ41" s="31">
        <v>11</v>
      </c>
      <c r="AR41" s="31">
        <v>0</v>
      </c>
      <c r="AS41" s="31">
        <v>0</v>
      </c>
      <c r="AT41" s="31">
        <v>0</v>
      </c>
      <c r="AU41" s="31">
        <v>0</v>
      </c>
      <c r="AV41" s="31">
        <v>0</v>
      </c>
      <c r="AW41" s="31">
        <v>0</v>
      </c>
      <c r="AX41" s="31">
        <v>0</v>
      </c>
      <c r="AY41" s="31">
        <v>0</v>
      </c>
      <c r="AZ41" s="31">
        <v>-7.9409258477600391</v>
      </c>
      <c r="BA41" s="31">
        <v>-5.1389110581431989</v>
      </c>
      <c r="BB41" s="31">
        <v>-6.6105207992859087</v>
      </c>
      <c r="BC41" s="31">
        <v>-5.5696174161516572</v>
      </c>
      <c r="BD41" s="31">
        <v>-8.1029729572447167</v>
      </c>
      <c r="BE41" s="31">
        <v>-5.3416048573437802</v>
      </c>
      <c r="BF41" s="31">
        <v>60</v>
      </c>
      <c r="BG41" s="31">
        <v>0</v>
      </c>
      <c r="BH41" s="31">
        <v>0</v>
      </c>
      <c r="BI41" s="31">
        <v>0</v>
      </c>
      <c r="BJ41" s="31">
        <v>0</v>
      </c>
      <c r="BK41" s="31">
        <v>0</v>
      </c>
      <c r="BL41" s="31">
        <v>0</v>
      </c>
      <c r="BM41" s="31">
        <v>0</v>
      </c>
      <c r="BN41" s="31">
        <v>0</v>
      </c>
      <c r="BO41" s="31">
        <v>29</v>
      </c>
      <c r="BP41" s="31">
        <v>10.5739175</v>
      </c>
      <c r="BQ41" s="31">
        <v>-18</v>
      </c>
      <c r="BR41" s="31">
        <v>-12.606726</v>
      </c>
      <c r="BS41" s="31">
        <v>831.54879224434137</v>
      </c>
      <c r="BT41" s="31">
        <v>71.418476380787865</v>
      </c>
      <c r="BU41" s="31">
        <v>9.8000000000000007</v>
      </c>
      <c r="BV41" s="31">
        <v>0.40619731288116623</v>
      </c>
      <c r="BW41" s="31">
        <v>821</v>
      </c>
      <c r="BX41" s="31">
        <v>275.83901350812295</v>
      </c>
      <c r="BY41" s="31">
        <v>8.9240506537800997</v>
      </c>
      <c r="BZ41" s="31">
        <v>-11.231274852256774</v>
      </c>
      <c r="CA41" s="31">
        <v>0.582315260850784</v>
      </c>
      <c r="CB41" s="31">
        <v>-7.6866553741024433</v>
      </c>
      <c r="CC41" s="31">
        <v>-10.698016777685289</v>
      </c>
      <c r="CD41" s="31">
        <v>8.5276911482957871</v>
      </c>
      <c r="CE41" s="31">
        <v>6.2846288301698294</v>
      </c>
      <c r="CF41" s="31">
        <v>-5.747098112379426</v>
      </c>
      <c r="CG41" s="31">
        <v>2.1677650108430058</v>
      </c>
      <c r="CH41" s="31">
        <v>-3.3947066461413442</v>
      </c>
      <c r="CI41" s="31">
        <v>-5.1996753635941175</v>
      </c>
      <c r="CJ41" s="31">
        <v>6.9049114603106503</v>
      </c>
      <c r="CK41" s="31">
        <v>27.550837586237297</v>
      </c>
      <c r="CL41" s="31">
        <v>12.672604478038336</v>
      </c>
      <c r="CM41" s="31">
        <v>21.843223683494649</v>
      </c>
      <c r="CN41" s="31">
        <v>15.744246334978817</v>
      </c>
      <c r="CO41" s="31">
        <v>12.190832105792888</v>
      </c>
      <c r="CP41" s="31">
        <v>24.607987775597337</v>
      </c>
      <c r="CQ41" s="31">
        <v>-2.7913943481106855</v>
      </c>
      <c r="CR41" s="31">
        <v>-5.9742043542250967</v>
      </c>
      <c r="CS41" s="31">
        <v>-6.0259606598778017</v>
      </c>
      <c r="CT41" s="31">
        <v>-4.7241448334559379</v>
      </c>
      <c r="CU41" s="31">
        <v>-3.6642060857871139</v>
      </c>
      <c r="CV41" s="31">
        <v>-4.9491641926923586</v>
      </c>
      <c r="CW41" s="31">
        <v>-5.6055440846334363</v>
      </c>
      <c r="CX41" s="31">
        <v>-6.1300106780536208</v>
      </c>
      <c r="CY41" s="31">
        <v>-5.3597169566948137</v>
      </c>
      <c r="CZ41" s="31">
        <v>-6.6717013412172079</v>
      </c>
      <c r="DA41" s="31">
        <v>-7.4592651468524087</v>
      </c>
      <c r="DB41" s="31">
        <v>-7.9267806299958616</v>
      </c>
      <c r="DC41" s="31">
        <v>0</v>
      </c>
      <c r="DD41" s="31">
        <v>0</v>
      </c>
      <c r="DE41" s="31">
        <v>1</v>
      </c>
      <c r="DF41" s="31">
        <v>9.9999999999997868E-3</v>
      </c>
      <c r="DG41" s="31">
        <v>1</v>
      </c>
      <c r="DH41" s="31">
        <v>0</v>
      </c>
      <c r="DI41" s="31">
        <v>0</v>
      </c>
      <c r="DJ41" s="31">
        <v>0</v>
      </c>
      <c r="DK41" s="31">
        <v>0</v>
      </c>
      <c r="DL41" s="31">
        <f t="shared" si="0"/>
        <v>0</v>
      </c>
      <c r="DM41" s="31">
        <v>2.6438409986300231</v>
      </c>
      <c r="DN41" s="31">
        <v>4.2810713119272075</v>
      </c>
      <c r="DO41" s="31">
        <v>8.3330593095192373</v>
      </c>
      <c r="DP41" s="31">
        <v>15.386026406253006</v>
      </c>
      <c r="DQ41" s="31">
        <v>1.1820031738127785</v>
      </c>
      <c r="DR41" s="31">
        <v>4.6025563264621587E-2</v>
      </c>
      <c r="DS41" s="31">
        <v>3.2760308719179849E-2</v>
      </c>
      <c r="DT41" s="31">
        <v>-73.858430038566695</v>
      </c>
      <c r="DU41" s="31">
        <v>1.5509462671370926</v>
      </c>
      <c r="DV41" s="31">
        <v>3.5253521872580849</v>
      </c>
      <c r="DW41" s="31">
        <v>-3.3883928134405115</v>
      </c>
      <c r="DX41" s="31">
        <v>15.018824856400398</v>
      </c>
      <c r="DY41" s="31">
        <v>4.516816361487038</v>
      </c>
      <c r="DZ41" s="31">
        <v>3.0625329783176949</v>
      </c>
      <c r="EA41" s="31">
        <v>-4.101308199124837</v>
      </c>
      <c r="EB41" s="31">
        <v>11.852644862276609</v>
      </c>
      <c r="EC41" s="31">
        <v>11.852644862276609</v>
      </c>
      <c r="ED41" s="31">
        <v>10.405290371681726</v>
      </c>
      <c r="EE41" s="31">
        <v>-7.9990537106776047</v>
      </c>
      <c r="EF41" s="31"/>
      <c r="EG41" s="31"/>
      <c r="EH41" s="31"/>
      <c r="EI41" s="31"/>
      <c r="EJ41" s="31"/>
      <c r="EK41" s="31"/>
      <c r="EL41" s="31"/>
      <c r="EM41" s="31"/>
      <c r="EN41" s="31">
        <v>-3.5624919103514228</v>
      </c>
      <c r="EO41" s="31">
        <v>-2.1293972383729916</v>
      </c>
      <c r="EP41" s="31">
        <v>-5.8059844125815321</v>
      </c>
      <c r="EQ41" s="31">
        <v>-3.0864180145780571</v>
      </c>
      <c r="ER41" s="31">
        <v>-3.9074254668309027</v>
      </c>
      <c r="ES41" s="31">
        <v>-4.830691817394495</v>
      </c>
      <c r="ET41" s="31">
        <v>-5.9680991057003698</v>
      </c>
      <c r="EU41" s="31">
        <v>-11.866014106672242</v>
      </c>
      <c r="EV41" s="31">
        <v>40</v>
      </c>
      <c r="EW41" s="31">
        <v>-6.208592904240045</v>
      </c>
      <c r="EX41" s="31">
        <v>-6.3445559144693044</v>
      </c>
      <c r="EY41" s="31"/>
      <c r="EZ41" s="31"/>
    </row>
    <row r="42" spans="1:156" x14ac:dyDescent="0.2">
      <c r="A42" s="31" t="s">
        <v>122</v>
      </c>
      <c r="B42" s="31">
        <v>2001</v>
      </c>
      <c r="C42" s="31">
        <v>1</v>
      </c>
      <c r="D42" s="31"/>
      <c r="E42" s="31">
        <v>5.73</v>
      </c>
      <c r="F42" s="31"/>
      <c r="G42" s="31">
        <v>76.3</v>
      </c>
      <c r="H42" s="31">
        <v>76.3</v>
      </c>
      <c r="I42" s="31">
        <v>76.3</v>
      </c>
      <c r="J42" s="31">
        <v>5.73</v>
      </c>
      <c r="K42" s="31">
        <v>-58.4</v>
      </c>
      <c r="L42" s="31">
        <v>-36.299999999999997</v>
      </c>
      <c r="M42" s="31">
        <v>10</v>
      </c>
      <c r="N42" s="31">
        <v>-58</v>
      </c>
      <c r="O42" s="31">
        <v>0.80669000000000013</v>
      </c>
      <c r="P42" s="31">
        <v>37.6</v>
      </c>
      <c r="Q42" s="31"/>
      <c r="R42" s="31">
        <v>3.1123272497180028</v>
      </c>
      <c r="S42" s="31">
        <v>3.9855615292841731</v>
      </c>
      <c r="T42" s="31">
        <v>12.586352586136378</v>
      </c>
      <c r="U42" s="31">
        <v>0.95019696448225011</v>
      </c>
      <c r="V42" s="31"/>
      <c r="W42" s="31"/>
      <c r="X42" s="31"/>
      <c r="Y42" s="31"/>
      <c r="Z42" s="31">
        <v>14.996520108804264</v>
      </c>
      <c r="AA42" s="31">
        <v>12.473648703475041</v>
      </c>
      <c r="AB42" s="31">
        <v>3.0454839141185635</v>
      </c>
      <c r="AC42" s="31">
        <v>2.4226689149793703</v>
      </c>
      <c r="AD42" s="31">
        <v>10.609615731450328</v>
      </c>
      <c r="AE42" s="31">
        <v>1.2153838418348819</v>
      </c>
      <c r="AF42" s="31">
        <v>-3.5780935549696613</v>
      </c>
      <c r="AG42" s="31">
        <v>3.4001985922741132E-2</v>
      </c>
      <c r="AH42" s="31">
        <v>4.5283134956787876</v>
      </c>
      <c r="AI42" s="31">
        <v>3.5018027157923228</v>
      </c>
      <c r="AJ42" s="31">
        <v>-1.1794821413755017</v>
      </c>
      <c r="AK42" s="31">
        <v>4.1834963510215459</v>
      </c>
      <c r="AL42" s="31">
        <v>3.9586084561616843</v>
      </c>
      <c r="AM42" s="31">
        <v>2.1011456034203206</v>
      </c>
      <c r="AN42" s="31"/>
      <c r="AO42" s="31"/>
      <c r="AP42" s="31"/>
      <c r="AQ42" s="31">
        <v>13</v>
      </c>
      <c r="AR42" s="31">
        <v>0</v>
      </c>
      <c r="AS42" s="31">
        <v>0</v>
      </c>
      <c r="AT42" s="31">
        <v>0</v>
      </c>
      <c r="AU42" s="31">
        <v>0</v>
      </c>
      <c r="AV42" s="31">
        <v>0</v>
      </c>
      <c r="AW42" s="31">
        <v>0</v>
      </c>
      <c r="AX42" s="31">
        <v>0</v>
      </c>
      <c r="AY42" s="31">
        <v>0</v>
      </c>
      <c r="AZ42" s="31">
        <v>1.5485298342456648</v>
      </c>
      <c r="BA42" s="31">
        <v>-0.40410568367134603</v>
      </c>
      <c r="BB42" s="31">
        <v>0.75443443593341653</v>
      </c>
      <c r="BC42" s="31">
        <v>-0.15223611705543996</v>
      </c>
      <c r="BD42" s="31">
        <v>1.0377639174439972</v>
      </c>
      <c r="BE42" s="31">
        <v>-1.1704001825436638</v>
      </c>
      <c r="BF42" s="31">
        <v>60</v>
      </c>
      <c r="BG42" s="31">
        <v>0</v>
      </c>
      <c r="BH42" s="31">
        <v>0</v>
      </c>
      <c r="BI42" s="31">
        <v>0</v>
      </c>
      <c r="BJ42" s="31">
        <v>0</v>
      </c>
      <c r="BK42" s="31">
        <v>0</v>
      </c>
      <c r="BL42" s="31">
        <v>1</v>
      </c>
      <c r="BM42" s="31">
        <v>0</v>
      </c>
      <c r="BN42" s="31">
        <v>0</v>
      </c>
      <c r="BO42" s="31">
        <v>23.5</v>
      </c>
      <c r="BP42" s="31">
        <v>4.5248111275000005</v>
      </c>
      <c r="BQ42" s="31">
        <v>-12</v>
      </c>
      <c r="BR42" s="31">
        <v>-1.8961593240000003</v>
      </c>
      <c r="BS42" s="31">
        <v>878.60811995635584</v>
      </c>
      <c r="BT42" s="31">
        <v>56.996522640169616</v>
      </c>
      <c r="BU42" s="31">
        <v>10</v>
      </c>
      <c r="BV42" s="31">
        <v>0.57978359661681045</v>
      </c>
      <c r="BW42" s="31">
        <v>750</v>
      </c>
      <c r="BX42" s="31">
        <v>264.99747102636792</v>
      </c>
      <c r="BY42" s="31">
        <v>9.6146691220681006</v>
      </c>
      <c r="BZ42" s="31">
        <v>-10.470277819590045</v>
      </c>
      <c r="CA42" s="31">
        <v>5.2931103729744322</v>
      </c>
      <c r="CB42" s="31">
        <v>0.74510405003472613</v>
      </c>
      <c r="CC42" s="31">
        <v>-4.1290600823916037</v>
      </c>
      <c r="CD42" s="31">
        <v>13.475080333729572</v>
      </c>
      <c r="CE42" s="31">
        <v>8.8960619508323902</v>
      </c>
      <c r="CF42" s="31">
        <v>-3.2342980711416374</v>
      </c>
      <c r="CG42" s="31">
        <v>7.3026789821397671</v>
      </c>
      <c r="CH42" s="31">
        <v>3.6640041467506137</v>
      </c>
      <c r="CI42" s="31">
        <v>0.89937597427987015</v>
      </c>
      <c r="CJ42" s="31">
        <v>12.11476217302566</v>
      </c>
      <c r="CK42" s="31">
        <v>32.434638469296495</v>
      </c>
      <c r="CL42" s="31">
        <v>17.07627819614947</v>
      </c>
      <c r="CM42" s="31">
        <v>29.489940011840453</v>
      </c>
      <c r="CN42" s="31">
        <v>29.198859861015102</v>
      </c>
      <c r="CO42" s="31">
        <v>22.563295681512699</v>
      </c>
      <c r="CP42" s="31">
        <v>32.02972106189673</v>
      </c>
      <c r="CQ42" s="31">
        <v>2.0926246044818253</v>
      </c>
      <c r="CR42" s="31">
        <v>0.96975452736947909</v>
      </c>
      <c r="CS42" s="31">
        <v>5.8213143243077274</v>
      </c>
      <c r="CT42" s="31">
        <v>1.5367153292683913E-2</v>
      </c>
      <c r="CU42" s="31">
        <v>4.1255368590497952</v>
      </c>
      <c r="CV42" s="31">
        <v>2.8141127773659171</v>
      </c>
      <c r="CW42" s="31">
        <v>2.10768287061273</v>
      </c>
      <c r="CX42" s="31">
        <v>5.6057312878573855</v>
      </c>
      <c r="CY42" s="31">
        <v>7.8056596684922779</v>
      </c>
      <c r="CZ42" s="31">
        <v>6.98807498491818</v>
      </c>
      <c r="DA42" s="31">
        <v>7.4552142540164246</v>
      </c>
      <c r="DB42" s="31">
        <v>10.469772910393472</v>
      </c>
      <c r="DC42" s="31">
        <v>0</v>
      </c>
      <c r="DD42" s="31">
        <v>0</v>
      </c>
      <c r="DE42" s="31">
        <v>1</v>
      </c>
      <c r="DF42" s="31">
        <v>0.55000000000000071</v>
      </c>
      <c r="DG42" s="31">
        <v>1</v>
      </c>
      <c r="DH42" s="31">
        <v>0</v>
      </c>
      <c r="DI42" s="31">
        <v>0</v>
      </c>
      <c r="DJ42" s="31">
        <v>0</v>
      </c>
      <c r="DK42" s="31">
        <v>0</v>
      </c>
      <c r="DL42" s="31">
        <f t="shared" si="0"/>
        <v>0</v>
      </c>
      <c r="DM42" s="31">
        <v>3.0300365078973415</v>
      </c>
      <c r="DN42" s="31">
        <v>4.4096259153619659</v>
      </c>
      <c r="DO42" s="31">
        <v>7.5030588394148401</v>
      </c>
      <c r="DP42" s="31">
        <v>44.042461716520563</v>
      </c>
      <c r="DQ42" s="31">
        <v>-10.656033751380875</v>
      </c>
      <c r="DR42" s="31">
        <v>0.22347777668295399</v>
      </c>
      <c r="DS42" s="31">
        <v>0.18698706238763085</v>
      </c>
      <c r="DT42" s="31">
        <v>-62.155917604424005</v>
      </c>
      <c r="DU42" s="31">
        <v>4.8666243605237014</v>
      </c>
      <c r="DV42" s="31">
        <v>5.0081922690585134</v>
      </c>
      <c r="DW42" s="31">
        <v>3.5253521872580849</v>
      </c>
      <c r="DX42" s="31">
        <v>-10.245047770146721</v>
      </c>
      <c r="DY42" s="31">
        <v>8.7028414596879387</v>
      </c>
      <c r="DZ42" s="31">
        <v>5.8796584229761804</v>
      </c>
      <c r="EA42" s="31">
        <v>3.0625329783176949</v>
      </c>
      <c r="EB42" s="31">
        <v>22.31492970031417</v>
      </c>
      <c r="EC42" s="31">
        <v>22.31492970031417</v>
      </c>
      <c r="ED42" s="31">
        <v>17.028756488188119</v>
      </c>
      <c r="EE42" s="31">
        <v>10.405290371681726</v>
      </c>
      <c r="EF42" s="31"/>
      <c r="EG42" s="31"/>
      <c r="EH42" s="31"/>
      <c r="EI42" s="31"/>
      <c r="EJ42" s="31"/>
      <c r="EK42" s="31"/>
      <c r="EL42" s="31"/>
      <c r="EM42" s="31"/>
      <c r="EN42" s="31">
        <v>2.6013142958287734</v>
      </c>
      <c r="EO42" s="31">
        <v>9.8935400325556859</v>
      </c>
      <c r="EP42" s="31">
        <v>10.408138568202759</v>
      </c>
      <c r="EQ42" s="31">
        <v>2.0103573246978232</v>
      </c>
      <c r="ER42" s="31">
        <v>8.9709409396365363</v>
      </c>
      <c r="ES42" s="31">
        <v>11.790880478528946</v>
      </c>
      <c r="ET42" s="31">
        <v>-5.8059844125815321</v>
      </c>
      <c r="EU42" s="31">
        <v>-3.9074254668309027</v>
      </c>
      <c r="EV42" s="31">
        <v>41</v>
      </c>
      <c r="EW42" s="31">
        <v>-2.1293972383729916</v>
      </c>
      <c r="EX42" s="31">
        <v>-4.830691817394495</v>
      </c>
      <c r="EY42" s="31"/>
      <c r="EZ42" s="31"/>
    </row>
    <row r="43" spans="1:156" x14ac:dyDescent="0.2">
      <c r="A43" s="31" t="s">
        <v>123</v>
      </c>
      <c r="B43" s="31">
        <v>2001</v>
      </c>
      <c r="C43" s="31">
        <v>3</v>
      </c>
      <c r="D43" s="31"/>
      <c r="E43" s="31">
        <v>5.51</v>
      </c>
      <c r="F43" s="31"/>
      <c r="G43" s="31">
        <v>75.2</v>
      </c>
      <c r="H43" s="31">
        <v>75.2</v>
      </c>
      <c r="I43" s="31">
        <v>75.2</v>
      </c>
      <c r="J43" s="31">
        <v>5.51</v>
      </c>
      <c r="K43" s="31">
        <v>-59.9</v>
      </c>
      <c r="L43" s="31">
        <v>-37</v>
      </c>
      <c r="M43" s="31">
        <v>-1.3999999999999986</v>
      </c>
      <c r="N43" s="31">
        <v>-52</v>
      </c>
      <c r="O43" s="31">
        <v>0.80003000000000013</v>
      </c>
      <c r="P43" s="31">
        <v>43.6</v>
      </c>
      <c r="Q43" s="31"/>
      <c r="R43" s="31">
        <v>-1.1395835619323027</v>
      </c>
      <c r="S43" s="31">
        <v>-0.57024232178769152</v>
      </c>
      <c r="T43" s="31">
        <v>-2.9928431444122796</v>
      </c>
      <c r="U43" s="31">
        <v>6.3687137421178006</v>
      </c>
      <c r="V43" s="31"/>
      <c r="W43" s="31"/>
      <c r="X43" s="31"/>
      <c r="Y43" s="31"/>
      <c r="Z43" s="31">
        <v>8.931344427579182</v>
      </c>
      <c r="AA43" s="31">
        <v>14.996520108804264</v>
      </c>
      <c r="AB43" s="31">
        <v>-0.86029199698103109</v>
      </c>
      <c r="AC43" s="31">
        <v>-0.63307246779884307</v>
      </c>
      <c r="AD43" s="31">
        <v>-5.6771238470992529</v>
      </c>
      <c r="AE43" s="31">
        <v>6.9096115574214583</v>
      </c>
      <c r="AF43" s="31">
        <v>7.0617861232373711</v>
      </c>
      <c r="AG43" s="31">
        <v>3.1142639117277226E-2</v>
      </c>
      <c r="AH43" s="31">
        <v>3.7319644144918414</v>
      </c>
      <c r="AI43" s="31">
        <v>2.6474753035611798</v>
      </c>
      <c r="AJ43" s="31">
        <v>1.3977385812052603</v>
      </c>
      <c r="AK43" s="31">
        <v>2.3059192696571102</v>
      </c>
      <c r="AL43" s="31">
        <v>2.7318523060216791</v>
      </c>
      <c r="AM43" s="31">
        <v>1.5492427127376516</v>
      </c>
      <c r="AN43" s="31"/>
      <c r="AO43" s="31"/>
      <c r="AP43" s="31"/>
      <c r="AQ43" s="31">
        <v>15</v>
      </c>
      <c r="AR43" s="31">
        <v>0</v>
      </c>
      <c r="AS43" s="31">
        <v>0</v>
      </c>
      <c r="AT43" s="31">
        <v>0</v>
      </c>
      <c r="AU43" s="31">
        <v>0</v>
      </c>
      <c r="AV43" s="31">
        <v>0</v>
      </c>
      <c r="AW43" s="31">
        <v>0</v>
      </c>
      <c r="AX43" s="31">
        <v>0</v>
      </c>
      <c r="AY43" s="31">
        <v>0</v>
      </c>
      <c r="AZ43" s="31">
        <v>5.6707594592372441</v>
      </c>
      <c r="BA43" s="31">
        <v>2.9778430169124439</v>
      </c>
      <c r="BB43" s="31">
        <v>5.9139393340504389</v>
      </c>
      <c r="BC43" s="31">
        <v>3.6034096962537276</v>
      </c>
      <c r="BD43" s="31">
        <v>4.8826832318614022</v>
      </c>
      <c r="BE43" s="31">
        <v>2.1000993592490209</v>
      </c>
      <c r="BF43" s="31">
        <v>60</v>
      </c>
      <c r="BG43" s="31">
        <v>0</v>
      </c>
      <c r="BH43" s="31">
        <v>0</v>
      </c>
      <c r="BI43" s="31">
        <v>0</v>
      </c>
      <c r="BJ43" s="31">
        <v>0</v>
      </c>
      <c r="BK43" s="31">
        <v>0</v>
      </c>
      <c r="BL43" s="31">
        <v>0</v>
      </c>
      <c r="BM43" s="31">
        <v>0</v>
      </c>
      <c r="BN43" s="31">
        <v>0</v>
      </c>
      <c r="BO43" s="31">
        <v>18</v>
      </c>
      <c r="BP43" s="31">
        <v>0.57800534081812505</v>
      </c>
      <c r="BQ43" s="31">
        <v>-6</v>
      </c>
      <c r="BR43" s="31">
        <v>2.7659502627179995</v>
      </c>
      <c r="BS43" s="31">
        <v>914.63920485047083</v>
      </c>
      <c r="BT43" s="31">
        <v>57.815583399683405</v>
      </c>
      <c r="BU43" s="31">
        <v>9.6</v>
      </c>
      <c r="BV43" s="31">
        <v>0.46283949161416432</v>
      </c>
      <c r="BW43" s="31">
        <v>794</v>
      </c>
      <c r="BX43" s="31">
        <v>282.75717571482664</v>
      </c>
      <c r="BY43" s="31">
        <v>6.4230509582947874</v>
      </c>
      <c r="BZ43" s="31">
        <v>-11.84879820409995</v>
      </c>
      <c r="CA43" s="31">
        <v>0.17152014872711874</v>
      </c>
      <c r="CB43" s="31">
        <v>-4.4816112239142996</v>
      </c>
      <c r="CC43" s="31">
        <v>-7.9027797245454394</v>
      </c>
      <c r="CD43" s="31">
        <v>8.6212192593631514</v>
      </c>
      <c r="CE43" s="31">
        <v>7.209467690385722</v>
      </c>
      <c r="CF43" s="31">
        <v>-3.855515329756102</v>
      </c>
      <c r="CG43" s="31">
        <v>4.1328510395462388</v>
      </c>
      <c r="CH43" s="31">
        <v>0.83599841560944554</v>
      </c>
      <c r="CI43" s="31">
        <v>-1.163416404120909</v>
      </c>
      <c r="CJ43" s="31">
        <v>9.2690747043897446</v>
      </c>
      <c r="CK43" s="31">
        <v>19.873757050989941</v>
      </c>
      <c r="CL43" s="31">
        <v>5.7896548266732593</v>
      </c>
      <c r="CM43" s="31">
        <v>15.596507355148841</v>
      </c>
      <c r="CN43" s="31">
        <v>13.046206326486613</v>
      </c>
      <c r="CO43" s="31">
        <v>8.7014872683905651</v>
      </c>
      <c r="CP43" s="31">
        <v>18.956003372224568</v>
      </c>
      <c r="CQ43" s="31">
        <v>1.4005996711217772</v>
      </c>
      <c r="CR43" s="31">
        <v>4.536916880122285</v>
      </c>
      <c r="CS43" s="31">
        <v>7.2193322425667601</v>
      </c>
      <c r="CT43" s="31">
        <v>5.3436682589580045</v>
      </c>
      <c r="CU43" s="31">
        <v>3.8547282860668095</v>
      </c>
      <c r="CV43" s="31">
        <v>2.920243141187159</v>
      </c>
      <c r="CW43" s="31">
        <v>5.9525732411865855</v>
      </c>
      <c r="CX43" s="31">
        <v>7.1994185313514869</v>
      </c>
      <c r="CY43" s="31">
        <v>6.1858012715082813</v>
      </c>
      <c r="CZ43" s="31">
        <v>5.9619113706093181</v>
      </c>
      <c r="DA43" s="31">
        <v>9.3704716463066635</v>
      </c>
      <c r="DB43" s="31">
        <v>16.900062328720203</v>
      </c>
      <c r="DC43" s="31">
        <v>0</v>
      </c>
      <c r="DD43" s="31">
        <v>0</v>
      </c>
      <c r="DE43" s="31">
        <v>1</v>
      </c>
      <c r="DF43" s="31">
        <v>-0.22000000000000064</v>
      </c>
      <c r="DG43" s="31">
        <v>1</v>
      </c>
      <c r="DH43" s="31">
        <v>0</v>
      </c>
      <c r="DI43" s="31">
        <v>0</v>
      </c>
      <c r="DJ43" s="31">
        <v>0</v>
      </c>
      <c r="DK43" s="31">
        <v>0</v>
      </c>
      <c r="DL43" s="31">
        <f t="shared" si="0"/>
        <v>0</v>
      </c>
      <c r="DM43" s="31">
        <v>-1.2852357663094698</v>
      </c>
      <c r="DN43" s="31">
        <v>0.17988788104024306</v>
      </c>
      <c r="DO43" s="31">
        <v>-9.8945590229924267</v>
      </c>
      <c r="DP43" s="31">
        <v>30.798930712990138</v>
      </c>
      <c r="DQ43" s="31">
        <v>7.4756561400068895</v>
      </c>
      <c r="DR43" s="31">
        <v>-0.40411250855281067</v>
      </c>
      <c r="DS43" s="31">
        <v>-3.3960731962814197E-2</v>
      </c>
      <c r="DT43" s="31">
        <v>45.161149564525033</v>
      </c>
      <c r="DU43" s="31">
        <v>1.0610284449119121</v>
      </c>
      <c r="DV43" s="31">
        <v>-0.74978088465427661</v>
      </c>
      <c r="DW43" s="31">
        <v>5.0081922690585134</v>
      </c>
      <c r="DX43" s="31">
        <v>17.912995240765227</v>
      </c>
      <c r="DY43" s="31">
        <v>5.8962429654534247</v>
      </c>
      <c r="DZ43" s="31">
        <v>0.96309682488104353</v>
      </c>
      <c r="EA43" s="31">
        <v>5.8796584229761804</v>
      </c>
      <c r="EB43" s="31">
        <v>8.4540013738585476</v>
      </c>
      <c r="EC43" s="31">
        <v>8.4540013738585476</v>
      </c>
      <c r="ED43" s="31">
        <v>-1.5425075127639769</v>
      </c>
      <c r="EE43" s="31">
        <v>17.028756488188119</v>
      </c>
      <c r="EF43" s="31"/>
      <c r="EG43" s="31"/>
      <c r="EH43" s="31"/>
      <c r="EI43" s="31"/>
      <c r="EJ43" s="31"/>
      <c r="EK43" s="31"/>
      <c r="EL43" s="31"/>
      <c r="EM43" s="31"/>
      <c r="EN43" s="31">
        <v>3.1123272497180028</v>
      </c>
      <c r="EO43" s="31">
        <v>12.586352586136378</v>
      </c>
      <c r="EP43" s="31">
        <v>0.95019696448225011</v>
      </c>
      <c r="EQ43" s="31">
        <v>3.0454839141185635</v>
      </c>
      <c r="ER43" s="31">
        <v>10.609615731450328</v>
      </c>
      <c r="ES43" s="31">
        <v>1.2153838418348819</v>
      </c>
      <c r="ET43" s="31">
        <v>10.408138568202759</v>
      </c>
      <c r="EU43" s="31">
        <v>8.9709409396365363</v>
      </c>
      <c r="EV43" s="31">
        <v>42</v>
      </c>
      <c r="EW43" s="31">
        <v>9.8935400325556859</v>
      </c>
      <c r="EX43" s="31">
        <v>11.790880478528946</v>
      </c>
      <c r="EY43" s="31"/>
      <c r="EZ43" s="31"/>
    </row>
    <row r="44" spans="1:156" x14ac:dyDescent="0.2">
      <c r="A44" s="31" t="s">
        <v>124</v>
      </c>
      <c r="B44" s="31">
        <v>2001</v>
      </c>
      <c r="C44" s="31">
        <v>5</v>
      </c>
      <c r="D44" s="31"/>
      <c r="E44" s="31">
        <v>5.42</v>
      </c>
      <c r="F44" s="31"/>
      <c r="G44" s="31">
        <v>70.599999999999994</v>
      </c>
      <c r="H44" s="31">
        <v>70.599999999999994</v>
      </c>
      <c r="I44" s="31">
        <v>70.599999999999994</v>
      </c>
      <c r="J44" s="31">
        <v>5.42</v>
      </c>
      <c r="K44" s="31">
        <v>-57.6</v>
      </c>
      <c r="L44" s="31">
        <v>-34.4</v>
      </c>
      <c r="M44" s="31">
        <v>3.7999999999999963</v>
      </c>
      <c r="N44" s="31">
        <v>-48</v>
      </c>
      <c r="O44" s="31">
        <v>0.79337000000000013</v>
      </c>
      <c r="P44" s="31">
        <v>33.4</v>
      </c>
      <c r="Q44" s="31"/>
      <c r="R44" s="31">
        <v>2.3504910848513734</v>
      </c>
      <c r="S44" s="31">
        <v>2.6536610334709962</v>
      </c>
      <c r="T44" s="31">
        <v>6.5972166370373442</v>
      </c>
      <c r="U44" s="31">
        <v>6.4509819118262524</v>
      </c>
      <c r="V44" s="31"/>
      <c r="W44" s="31"/>
      <c r="X44" s="31"/>
      <c r="Y44" s="31"/>
      <c r="Z44" s="31">
        <v>3.6562400262798782</v>
      </c>
      <c r="AA44" s="31">
        <v>8.931344427579182</v>
      </c>
      <c r="AB44" s="31">
        <v>2.076377392995854</v>
      </c>
      <c r="AC44" s="31">
        <v>1.5277316424721341</v>
      </c>
      <c r="AD44" s="31">
        <v>5.5820177935219775</v>
      </c>
      <c r="AE44" s="31">
        <v>6.5917434369655901</v>
      </c>
      <c r="AF44" s="31">
        <v>-5.8396460068166229</v>
      </c>
      <c r="AG44" s="31">
        <v>2.8347079487517163E-2</v>
      </c>
      <c r="AH44" s="31">
        <v>-1.3336336610215085</v>
      </c>
      <c r="AI44" s="31">
        <v>-2.8650228795802661</v>
      </c>
      <c r="AJ44" s="31">
        <v>-4.8795901694456205</v>
      </c>
      <c r="AK44" s="31">
        <v>-2.8124654512525211</v>
      </c>
      <c r="AL44" s="31">
        <v>-1.9949038441183404</v>
      </c>
      <c r="AM44" s="31">
        <v>-3.9825223731018156</v>
      </c>
      <c r="AN44" s="31"/>
      <c r="AO44" s="31"/>
      <c r="AP44" s="31"/>
      <c r="AQ44" s="31">
        <v>17</v>
      </c>
      <c r="AR44" s="31">
        <v>0</v>
      </c>
      <c r="AS44" s="31">
        <v>0</v>
      </c>
      <c r="AT44" s="31">
        <v>0</v>
      </c>
      <c r="AU44" s="31">
        <v>0</v>
      </c>
      <c r="AV44" s="31">
        <v>0</v>
      </c>
      <c r="AW44" s="31">
        <v>0</v>
      </c>
      <c r="AX44" s="31">
        <v>0</v>
      </c>
      <c r="AY44" s="31">
        <v>0</v>
      </c>
      <c r="AZ44" s="31">
        <v>0.94389065472319844</v>
      </c>
      <c r="BA44" s="31">
        <v>3.5499992453260347</v>
      </c>
      <c r="BB44" s="31">
        <v>0.24086759261436247</v>
      </c>
      <c r="BC44" s="31">
        <v>3.2800410022620348</v>
      </c>
      <c r="BD44" s="31">
        <v>1.2197955485139438</v>
      </c>
      <c r="BE44" s="31">
        <v>3.7163194452780823</v>
      </c>
      <c r="BF44" s="31">
        <v>60</v>
      </c>
      <c r="BG44" s="31">
        <v>0</v>
      </c>
      <c r="BH44" s="31">
        <v>0</v>
      </c>
      <c r="BI44" s="31">
        <v>0</v>
      </c>
      <c r="BJ44" s="31">
        <v>0</v>
      </c>
      <c r="BK44" s="31">
        <v>0</v>
      </c>
      <c r="BL44" s="31">
        <v>0</v>
      </c>
      <c r="BM44" s="31">
        <v>0</v>
      </c>
      <c r="BN44" s="31">
        <v>1</v>
      </c>
      <c r="BO44" s="31">
        <v>35</v>
      </c>
      <c r="BP44" s="31">
        <v>19.975633315623941</v>
      </c>
      <c r="BQ44" s="31">
        <v>-6.5</v>
      </c>
      <c r="BR44" s="31">
        <v>-0.49226150803884072</v>
      </c>
      <c r="BS44" s="31">
        <v>910.12886933115556</v>
      </c>
      <c r="BT44" s="31">
        <v>54.067294488590861</v>
      </c>
      <c r="BU44" s="31">
        <v>8.6</v>
      </c>
      <c r="BV44" s="31">
        <v>0.4382446903838082</v>
      </c>
      <c r="BW44" s="31">
        <v>1037</v>
      </c>
      <c r="BX44" s="31">
        <v>302.87944030149163</v>
      </c>
      <c r="BY44" s="31">
        <v>8.9348060445378863</v>
      </c>
      <c r="BZ44" s="31">
        <v>-10.1047285064326</v>
      </c>
      <c r="CA44" s="31">
        <v>-6.5824554118911536</v>
      </c>
      <c r="CB44" s="31">
        <v>-2.9653858434458655</v>
      </c>
      <c r="CC44" s="31">
        <v>-18.15991320280412</v>
      </c>
      <c r="CD44" s="31">
        <v>7.1211966177043067</v>
      </c>
      <c r="CE44" s="31">
        <v>9.9329685827158301</v>
      </c>
      <c r="CF44" s="31">
        <v>-1.6160508242121736</v>
      </c>
      <c r="CG44" s="31">
        <v>0.55828118306241947</v>
      </c>
      <c r="CH44" s="31">
        <v>2.9884523167847874</v>
      </c>
      <c r="CI44" s="31">
        <v>-6.0897470393797484</v>
      </c>
      <c r="CJ44" s="31">
        <v>9.4379480769159301</v>
      </c>
      <c r="CK44" s="31">
        <v>25.219075037114642</v>
      </c>
      <c r="CL44" s="31">
        <v>10.470806423751815</v>
      </c>
      <c r="CM44" s="31">
        <v>14.562925713419808</v>
      </c>
      <c r="CN44" s="31">
        <v>17.246664117874786</v>
      </c>
      <c r="CO44" s="31">
        <v>0.30559080501149882</v>
      </c>
      <c r="CP44" s="31">
        <v>22.259632301547271</v>
      </c>
      <c r="CQ44" s="31">
        <v>-2.4861502120918506</v>
      </c>
      <c r="CR44" s="31">
        <v>-3.801477995146703</v>
      </c>
      <c r="CS44" s="31">
        <v>-1.7814924009787381</v>
      </c>
      <c r="CT44" s="31">
        <v>-3.2991688374858823</v>
      </c>
      <c r="CU44" s="31">
        <v>-0.10058777087023346</v>
      </c>
      <c r="CV44" s="31">
        <v>0.36361466650681928</v>
      </c>
      <c r="CW44" s="31">
        <v>0.34561491231483449</v>
      </c>
      <c r="CX44" s="31">
        <v>0.59373280491852642</v>
      </c>
      <c r="CY44" s="31">
        <v>-10.940741557245673</v>
      </c>
      <c r="CZ44" s="31">
        <v>-9.1311713971332011</v>
      </c>
      <c r="DA44" s="31">
        <v>-10.851531111286191</v>
      </c>
      <c r="DB44" s="31">
        <v>-1.753927722504367</v>
      </c>
      <c r="DC44" s="31">
        <v>0</v>
      </c>
      <c r="DD44" s="31">
        <v>0</v>
      </c>
      <c r="DE44" s="31">
        <v>1</v>
      </c>
      <c r="DF44" s="31">
        <v>-8.9999999999999858E-2</v>
      </c>
      <c r="DG44" s="31">
        <v>1</v>
      </c>
      <c r="DH44" s="31">
        <v>0</v>
      </c>
      <c r="DI44" s="31">
        <v>0</v>
      </c>
      <c r="DJ44" s="31">
        <v>0</v>
      </c>
      <c r="DK44" s="31">
        <v>0</v>
      </c>
      <c r="DL44" s="31">
        <f t="shared" si="0"/>
        <v>0</v>
      </c>
      <c r="DM44" s="31">
        <v>2.3318471872083681</v>
      </c>
      <c r="DN44" s="31">
        <v>2.9720950820945875</v>
      </c>
      <c r="DO44" s="31">
        <v>4.9182821323273087</v>
      </c>
      <c r="DP44" s="31">
        <v>-10.085469373348772</v>
      </c>
      <c r="DQ44" s="31">
        <v>-0.53323173823686953</v>
      </c>
      <c r="DR44" s="31">
        <v>-0.96581694668387441</v>
      </c>
      <c r="DS44" s="31">
        <v>-1.0688276666680355E-2</v>
      </c>
      <c r="DT44" s="31">
        <v>255.92767604196732</v>
      </c>
      <c r="DU44" s="31">
        <v>-2.9794906113737056</v>
      </c>
      <c r="DV44" s="31">
        <v>-3.6545217741938725</v>
      </c>
      <c r="DW44" s="31">
        <v>-0.74978088465427661</v>
      </c>
      <c r="DX44" s="31">
        <v>20.672692017605215</v>
      </c>
      <c r="DY44" s="31">
        <v>4.3450000321198772</v>
      </c>
      <c r="DZ44" s="31">
        <v>1.6067287400677265E-2</v>
      </c>
      <c r="EA44" s="31">
        <v>0.96309682488104353</v>
      </c>
      <c r="EB44" s="31">
        <v>-0.11353245079570629</v>
      </c>
      <c r="EC44" s="31">
        <v>-0.11353245079570629</v>
      </c>
      <c r="ED44" s="31">
        <v>-6.8845194289588161</v>
      </c>
      <c r="EE44" s="31">
        <v>-1.5425075127639769</v>
      </c>
      <c r="EF44" s="31"/>
      <c r="EG44" s="31"/>
      <c r="EH44" s="31"/>
      <c r="EI44" s="31"/>
      <c r="EJ44" s="31"/>
      <c r="EK44" s="31"/>
      <c r="EL44" s="31"/>
      <c r="EM44" s="31"/>
      <c r="EN44" s="31">
        <v>-1.1395835619323027</v>
      </c>
      <c r="EO44" s="31">
        <v>-2.9928431444122796</v>
      </c>
      <c r="EP44" s="31">
        <v>6.3687137421178006</v>
      </c>
      <c r="EQ44" s="31">
        <v>-0.86029199698103109</v>
      </c>
      <c r="ER44" s="31">
        <v>-5.6771238470992529</v>
      </c>
      <c r="ES44" s="31">
        <v>6.9096115574214583</v>
      </c>
      <c r="ET44" s="31">
        <v>0.95019696448225011</v>
      </c>
      <c r="EU44" s="31">
        <v>10.609615731450328</v>
      </c>
      <c r="EV44" s="31">
        <v>43</v>
      </c>
      <c r="EW44" s="31">
        <v>12.586352586136378</v>
      </c>
      <c r="EX44" s="31">
        <v>1.2153838418348819</v>
      </c>
      <c r="EY44" s="31"/>
      <c r="EZ44" s="31"/>
    </row>
    <row r="45" spans="1:156" x14ac:dyDescent="0.2">
      <c r="A45" s="31" t="s">
        <v>125</v>
      </c>
      <c r="B45" s="31">
        <v>2001</v>
      </c>
      <c r="C45" s="31">
        <v>7</v>
      </c>
      <c r="D45" s="31"/>
      <c r="E45" s="31">
        <v>5.58</v>
      </c>
      <c r="F45" s="31"/>
      <c r="G45" s="31">
        <v>71.8</v>
      </c>
      <c r="H45" s="31">
        <v>71.8</v>
      </c>
      <c r="I45" s="31">
        <v>71.8</v>
      </c>
      <c r="J45" s="31">
        <v>5.58</v>
      </c>
      <c r="K45" s="31">
        <v>-53.2</v>
      </c>
      <c r="L45" s="31">
        <v>-32</v>
      </c>
      <c r="M45" s="31">
        <v>4.0999999999999979</v>
      </c>
      <c r="N45" s="31">
        <v>-46</v>
      </c>
      <c r="O45" s="31">
        <v>0.78671000000000024</v>
      </c>
      <c r="P45" s="31">
        <v>36</v>
      </c>
      <c r="Q45" s="31"/>
      <c r="R45" s="31">
        <v>4.6443754329490829</v>
      </c>
      <c r="S45" s="31">
        <v>2.4974917344930443</v>
      </c>
      <c r="T45" s="31">
        <v>4.8754302647397605</v>
      </c>
      <c r="U45" s="31">
        <v>5.0821334323488685</v>
      </c>
      <c r="V45" s="31"/>
      <c r="W45" s="31"/>
      <c r="X45" s="31"/>
      <c r="Y45" s="31"/>
      <c r="Z45" s="31">
        <v>7.1048003092447836</v>
      </c>
      <c r="AA45" s="31">
        <v>3.6562400262798782</v>
      </c>
      <c r="AB45" s="31">
        <v>4.7279853088214354</v>
      </c>
      <c r="AC45" s="31">
        <v>2.3593108977131099</v>
      </c>
      <c r="AD45" s="31">
        <v>3.253819850048747</v>
      </c>
      <c r="AE45" s="31">
        <v>5.008344618907385</v>
      </c>
      <c r="AF45" s="31">
        <v>2.562104107669219</v>
      </c>
      <c r="AG45" s="31">
        <v>2.575514991063366E-2</v>
      </c>
      <c r="AH45" s="31">
        <v>-1.0243430228731256</v>
      </c>
      <c r="AI45" s="31">
        <v>-2.507328894787733</v>
      </c>
      <c r="AJ45" s="31">
        <v>-3.776359135829324</v>
      </c>
      <c r="AK45" s="31">
        <v>-1.8716578117073226</v>
      </c>
      <c r="AL45" s="31">
        <v>-0.92165999425834855</v>
      </c>
      <c r="AM45" s="31">
        <v>-2.5450136257309595</v>
      </c>
      <c r="AN45" s="31"/>
      <c r="AO45" s="31"/>
      <c r="AP45" s="31"/>
      <c r="AQ45" s="31">
        <v>19</v>
      </c>
      <c r="AR45" s="31">
        <v>0</v>
      </c>
      <c r="AS45" s="31">
        <v>0</v>
      </c>
      <c r="AT45" s="31">
        <v>0</v>
      </c>
      <c r="AU45" s="31">
        <v>0</v>
      </c>
      <c r="AV45" s="31">
        <v>0</v>
      </c>
      <c r="AW45" s="31">
        <v>0</v>
      </c>
      <c r="AX45" s="31">
        <v>0</v>
      </c>
      <c r="AY45" s="31">
        <v>0</v>
      </c>
      <c r="AZ45" s="31">
        <v>-3.8224313722616774</v>
      </c>
      <c r="BA45" s="31">
        <v>-4.4631900307630312</v>
      </c>
      <c r="BB45" s="31">
        <v>-4.4986072187994681</v>
      </c>
      <c r="BC45" s="31">
        <v>-3.9543230705298811</v>
      </c>
      <c r="BD45" s="31">
        <v>-4.659937805642679</v>
      </c>
      <c r="BE45" s="31">
        <v>-4.8719009979158123</v>
      </c>
      <c r="BF45" s="31">
        <v>60</v>
      </c>
      <c r="BG45" s="31">
        <v>0</v>
      </c>
      <c r="BH45" s="31">
        <v>0</v>
      </c>
      <c r="BI45" s="31">
        <v>0</v>
      </c>
      <c r="BJ45" s="31">
        <v>0</v>
      </c>
      <c r="BK45" s="31">
        <v>0</v>
      </c>
      <c r="BL45" s="31">
        <v>0</v>
      </c>
      <c r="BM45" s="31">
        <v>0</v>
      </c>
      <c r="BN45" s="31">
        <v>0</v>
      </c>
      <c r="BO45" s="31">
        <v>52</v>
      </c>
      <c r="BP45" s="31">
        <v>29.943586548170405</v>
      </c>
      <c r="BQ45" s="31">
        <v>-7</v>
      </c>
      <c r="BR45" s="31">
        <v>-1.30788675019668</v>
      </c>
      <c r="BS45" s="31">
        <v>982.17318446109027</v>
      </c>
      <c r="BT45" s="31">
        <v>55.041444428850433</v>
      </c>
      <c r="BU45" s="31">
        <v>8.6</v>
      </c>
      <c r="BV45" s="31">
        <v>0.15946363689075296</v>
      </c>
      <c r="BW45" s="31">
        <v>1133</v>
      </c>
      <c r="BX45" s="31">
        <v>297.89374015769022</v>
      </c>
      <c r="BY45" s="31">
        <v>9.9524079727464994</v>
      </c>
      <c r="BZ45" s="31">
        <v>-5.5602467219033542</v>
      </c>
      <c r="CA45" s="31">
        <v>-2.182455411891155</v>
      </c>
      <c r="CB45" s="31">
        <v>-7.4494387002928235</v>
      </c>
      <c r="CC45" s="31">
        <v>-18.720756058412491</v>
      </c>
      <c r="CD45" s="31">
        <v>12.462729482922796</v>
      </c>
      <c r="CE45" s="31">
        <v>10.36026895366264</v>
      </c>
      <c r="CF45" s="31">
        <v>0.87764943174900623</v>
      </c>
      <c r="CG45" s="31">
        <v>2.9582811830624181</v>
      </c>
      <c r="CH45" s="31">
        <v>0.31553581916936224</v>
      </c>
      <c r="CI45" s="31">
        <v>-6.6631122286178091</v>
      </c>
      <c r="CJ45" s="31">
        <v>12.440309124500416</v>
      </c>
      <c r="CK45" s="31">
        <v>23.197887457702535</v>
      </c>
      <c r="CL45" s="31">
        <v>10.905650922854841</v>
      </c>
      <c r="CM45" s="31">
        <v>14.862925713419809</v>
      </c>
      <c r="CN45" s="31">
        <v>6.2168945735838257</v>
      </c>
      <c r="CO45" s="31">
        <v>-4.7656275508913382</v>
      </c>
      <c r="CP45" s="31">
        <v>23.029496788173809</v>
      </c>
      <c r="CQ45" s="31">
        <v>2.5162410575529521</v>
      </c>
      <c r="CR45" s="31">
        <v>-7.4864784826985833</v>
      </c>
      <c r="CS45" s="31">
        <v>-10.220972499527456</v>
      </c>
      <c r="CT45" s="31">
        <v>-1.4118809414974973</v>
      </c>
      <c r="CU45" s="31">
        <v>3.4729453068058622</v>
      </c>
      <c r="CV45" s="31">
        <v>2.5949447320882566</v>
      </c>
      <c r="CW45" s="31">
        <v>-2.5215316922234221</v>
      </c>
      <c r="CX45" s="31">
        <v>-3.9458882316024102</v>
      </c>
      <c r="CY45" s="31">
        <v>4.8620554871084751</v>
      </c>
      <c r="CZ45" s="31">
        <v>3.6050662533450932</v>
      </c>
      <c r="DA45" s="31">
        <v>-1.9329251887963397</v>
      </c>
      <c r="DB45" s="31">
        <v>-6.7921205009906176</v>
      </c>
      <c r="DC45" s="31">
        <v>0</v>
      </c>
      <c r="DD45" s="31">
        <v>0</v>
      </c>
      <c r="DE45" s="31">
        <v>1</v>
      </c>
      <c r="DF45" s="31">
        <v>0.16000000000000014</v>
      </c>
      <c r="DG45" s="31">
        <v>1</v>
      </c>
      <c r="DH45" s="31">
        <v>0</v>
      </c>
      <c r="DI45" s="31">
        <v>0</v>
      </c>
      <c r="DJ45" s="31">
        <v>0</v>
      </c>
      <c r="DK45" s="31">
        <v>0</v>
      </c>
      <c r="DL45" s="31">
        <f t="shared" si="0"/>
        <v>0</v>
      </c>
      <c r="DM45" s="31">
        <v>4.546751201551106</v>
      </c>
      <c r="DN45" s="31">
        <v>3.0827137651912704</v>
      </c>
      <c r="DO45" s="31">
        <v>0.99861833899570773</v>
      </c>
      <c r="DP45" s="31">
        <v>68.809633905895652</v>
      </c>
      <c r="DQ45" s="31">
        <v>4.4241324602185719</v>
      </c>
      <c r="DR45" s="31">
        <v>0.1012685101091825</v>
      </c>
      <c r="DS45" s="31">
        <v>-0.27052129311901407</v>
      </c>
      <c r="DT45" s="31">
        <v>145.35578028512441</v>
      </c>
      <c r="DU45" s="31">
        <v>-3.4035274774353539</v>
      </c>
      <c r="DV45" s="31">
        <v>-2.085663658150378</v>
      </c>
      <c r="DW45" s="31">
        <v>-3.6545217741938725</v>
      </c>
      <c r="DX45" s="31">
        <v>-4.2060992463728253</v>
      </c>
      <c r="DY45" s="31">
        <v>5.895551689918662</v>
      </c>
      <c r="DZ45" s="31">
        <v>2.2520381894552379</v>
      </c>
      <c r="EA45" s="31">
        <v>1.6067287400677265E-2</v>
      </c>
      <c r="EB45" s="31">
        <v>-5.1885279460638927</v>
      </c>
      <c r="EC45" s="31">
        <v>-5.1885279460638927</v>
      </c>
      <c r="ED45" s="31">
        <v>-8.3190634756245725</v>
      </c>
      <c r="EE45" s="31">
        <v>-6.8845194289588161</v>
      </c>
      <c r="EF45" s="31"/>
      <c r="EG45" s="31"/>
      <c r="EH45" s="31"/>
      <c r="EI45" s="31"/>
      <c r="EJ45" s="31"/>
      <c r="EK45" s="31"/>
      <c r="EL45" s="31"/>
      <c r="EM45" s="31"/>
      <c r="EN45" s="31">
        <v>2.3504910848513734</v>
      </c>
      <c r="EO45" s="31">
        <v>6.5972166370373442</v>
      </c>
      <c r="EP45" s="31">
        <v>6.4509819118262524</v>
      </c>
      <c r="EQ45" s="31">
        <v>2.076377392995854</v>
      </c>
      <c r="ER45" s="31">
        <v>5.5820177935219775</v>
      </c>
      <c r="ES45" s="31">
        <v>6.5917434369655901</v>
      </c>
      <c r="ET45" s="31">
        <v>6.3687137421178006</v>
      </c>
      <c r="EU45" s="31">
        <v>-5.6771238470992529</v>
      </c>
      <c r="EV45" s="31">
        <v>44</v>
      </c>
      <c r="EW45" s="31">
        <v>-2.9928431444122796</v>
      </c>
      <c r="EX45" s="31">
        <v>6.9096115574214583</v>
      </c>
      <c r="EY45" s="31"/>
      <c r="EZ45" s="31"/>
    </row>
    <row r="46" spans="1:156" x14ac:dyDescent="0.2">
      <c r="A46" s="31" t="s">
        <v>126</v>
      </c>
      <c r="B46" s="31">
        <v>2001</v>
      </c>
      <c r="C46" s="31">
        <v>9</v>
      </c>
      <c r="D46" s="31"/>
      <c r="E46" s="31">
        <v>5.76</v>
      </c>
      <c r="F46" s="31"/>
      <c r="G46" s="31">
        <v>72.7</v>
      </c>
      <c r="H46" s="31">
        <v>72.7</v>
      </c>
      <c r="I46" s="31">
        <v>72.7</v>
      </c>
      <c r="J46" s="31">
        <v>5.76</v>
      </c>
      <c r="K46" s="31">
        <v>-45.6</v>
      </c>
      <c r="L46" s="31">
        <v>-29.099999999999998</v>
      </c>
      <c r="M46" s="31">
        <v>12.500000000000005</v>
      </c>
      <c r="N46" s="31">
        <v>-38</v>
      </c>
      <c r="O46" s="31">
        <v>0.78005000000000024</v>
      </c>
      <c r="P46" s="31">
        <v>40.4</v>
      </c>
      <c r="Q46" s="31"/>
      <c r="R46" s="31">
        <v>8.1255659793434205</v>
      </c>
      <c r="S46" s="31">
        <v>3.0128053927986973</v>
      </c>
      <c r="T46" s="31">
        <v>12.595129879462114</v>
      </c>
      <c r="U46" s="31">
        <v>10.822034659686814</v>
      </c>
      <c r="V46" s="31"/>
      <c r="W46" s="31"/>
      <c r="X46" s="31"/>
      <c r="Y46" s="31"/>
      <c r="Z46" s="31">
        <v>7.1902219659263391</v>
      </c>
      <c r="AA46" s="31">
        <v>7.1048003092447836</v>
      </c>
      <c r="AB46" s="31">
        <v>8.8248958210937278</v>
      </c>
      <c r="AC46" s="31">
        <v>3.56239704399938</v>
      </c>
      <c r="AD46" s="31">
        <v>11.019417215124719</v>
      </c>
      <c r="AE46" s="31">
        <v>10.707236260260975</v>
      </c>
      <c r="AF46" s="31">
        <v>6.4337152966699884</v>
      </c>
      <c r="AG46" s="31">
        <v>2.3391655999775524E-2</v>
      </c>
      <c r="AH46" s="31">
        <v>-1.6628410115258987</v>
      </c>
      <c r="AI46" s="31">
        <v>-2.6251153298301091</v>
      </c>
      <c r="AJ46" s="31">
        <v>-5.5858901945730395</v>
      </c>
      <c r="AK46" s="31">
        <v>-2.0084272535265626</v>
      </c>
      <c r="AL46" s="31">
        <v>-0.14841614439833961</v>
      </c>
      <c r="AM46" s="31">
        <v>-1.2430757455649228</v>
      </c>
      <c r="AN46" s="31"/>
      <c r="AO46" s="31"/>
      <c r="AP46" s="31"/>
      <c r="AQ46" s="31">
        <v>21</v>
      </c>
      <c r="AR46" s="31">
        <v>0</v>
      </c>
      <c r="AS46" s="31">
        <v>0</v>
      </c>
      <c r="AT46" s="31">
        <v>0</v>
      </c>
      <c r="AU46" s="31">
        <v>0</v>
      </c>
      <c r="AV46" s="31">
        <v>0</v>
      </c>
      <c r="AW46" s="31">
        <v>0</v>
      </c>
      <c r="AX46" s="31">
        <v>0</v>
      </c>
      <c r="AY46" s="31">
        <v>0</v>
      </c>
      <c r="AZ46" s="31">
        <v>-0.25881255561733002</v>
      </c>
      <c r="BA46" s="31">
        <v>-0.80276530560023274</v>
      </c>
      <c r="BB46" s="31">
        <v>-0.62260135109134418</v>
      </c>
      <c r="BC46" s="31">
        <v>-0.71672291087961093</v>
      </c>
      <c r="BD46" s="31">
        <v>-0.38734561762640402</v>
      </c>
      <c r="BE46" s="31">
        <v>-1.2972489430947065</v>
      </c>
      <c r="BF46" s="31">
        <v>60</v>
      </c>
      <c r="BG46" s="31">
        <v>0</v>
      </c>
      <c r="BH46" s="31">
        <v>0</v>
      </c>
      <c r="BI46" s="31">
        <v>0</v>
      </c>
      <c r="BJ46" s="31">
        <v>1</v>
      </c>
      <c r="BK46" s="31">
        <v>0</v>
      </c>
      <c r="BL46" s="31">
        <v>0</v>
      </c>
      <c r="BM46" s="31">
        <v>0</v>
      </c>
      <c r="BN46" s="31">
        <v>0</v>
      </c>
      <c r="BO46" s="31">
        <v>44.75</v>
      </c>
      <c r="BP46" s="31">
        <v>13.216822314868011</v>
      </c>
      <c r="BQ46" s="31">
        <v>-4.5</v>
      </c>
      <c r="BR46" s="31">
        <v>1.2941472589595651</v>
      </c>
      <c r="BS46" s="31">
        <v>988.03757163520788</v>
      </c>
      <c r="BT46" s="31">
        <v>53.131831375847248</v>
      </c>
      <c r="BU46" s="31">
        <v>8.6999999999999993</v>
      </c>
      <c r="BV46" s="31">
        <v>0.20907904247958015</v>
      </c>
      <c r="BW46" s="31">
        <v>1143</v>
      </c>
      <c r="BX46" s="31">
        <v>329.15235200773378</v>
      </c>
      <c r="BY46" s="31">
        <v>17.277081712316388</v>
      </c>
      <c r="BZ46" s="31">
        <v>1.7565275750958094</v>
      </c>
      <c r="CA46" s="31">
        <v>6.3229421441706748</v>
      </c>
      <c r="CB46" s="31">
        <v>1.7316798163427478</v>
      </c>
      <c r="CC46" s="31">
        <v>-11.637510522538363</v>
      </c>
      <c r="CD46" s="31">
        <v>14.159644754789944</v>
      </c>
      <c r="CE46" s="31">
        <v>13.099691753613737</v>
      </c>
      <c r="CF46" s="31">
        <v>3.5939700776184331</v>
      </c>
      <c r="CG46" s="31">
        <v>6.4757381687108015</v>
      </c>
      <c r="CH46" s="31">
        <v>4.1183762611354489</v>
      </c>
      <c r="CI46" s="31">
        <v>-4.0728377691634385</v>
      </c>
      <c r="CJ46" s="31">
        <v>11.563714135441867</v>
      </c>
      <c r="CK46" s="31">
        <v>31.408943435611761</v>
      </c>
      <c r="CL46" s="31">
        <v>19.0413170611249</v>
      </c>
      <c r="CM46" s="31">
        <v>23.886283877592717</v>
      </c>
      <c r="CN46" s="31">
        <v>16.633283794173177</v>
      </c>
      <c r="CO46" s="31">
        <v>3.0748705370354568</v>
      </c>
      <c r="CP46" s="31">
        <v>28.483609312803061</v>
      </c>
      <c r="CQ46" s="31">
        <v>1.6403002140735332</v>
      </c>
      <c r="CR46" s="31">
        <v>1.9292723004195806</v>
      </c>
      <c r="CS46" s="31">
        <v>-3.4800883647820298</v>
      </c>
      <c r="CT46" s="31">
        <v>5.3365337533705794</v>
      </c>
      <c r="CU46" s="31">
        <v>1.8392526813792922</v>
      </c>
      <c r="CV46" s="31">
        <v>3.5219539610403463</v>
      </c>
      <c r="CW46" s="31">
        <v>1.487261890417201</v>
      </c>
      <c r="CX46" s="31">
        <v>-1.5572775303949709</v>
      </c>
      <c r="CY46" s="31">
        <v>-1.2545668182818792</v>
      </c>
      <c r="CZ46" s="31">
        <v>1.2135107756130783</v>
      </c>
      <c r="DA46" s="31">
        <v>1.388376060787652E-2</v>
      </c>
      <c r="DB46" s="31">
        <v>-8.1800212736636464</v>
      </c>
      <c r="DC46" s="31">
        <v>0</v>
      </c>
      <c r="DD46" s="31">
        <v>0</v>
      </c>
      <c r="DE46" s="31">
        <v>1</v>
      </c>
      <c r="DF46" s="31">
        <v>0.17999999999999972</v>
      </c>
      <c r="DG46" s="31">
        <v>1</v>
      </c>
      <c r="DH46" s="31">
        <v>0</v>
      </c>
      <c r="DI46" s="31">
        <v>0</v>
      </c>
      <c r="DJ46" s="31">
        <v>0</v>
      </c>
      <c r="DK46" s="31">
        <v>0</v>
      </c>
      <c r="DL46" s="31">
        <f t="shared" si="0"/>
        <v>0</v>
      </c>
      <c r="DM46" s="31">
        <v>7.9089908182228381</v>
      </c>
      <c r="DN46" s="31">
        <v>3.7191671314272918</v>
      </c>
      <c r="DO46" s="31">
        <v>8.9570559746587044</v>
      </c>
      <c r="DP46" s="31">
        <v>-1.5528679221390966</v>
      </c>
      <c r="DQ46" s="31">
        <v>8.1082270703041068E-2</v>
      </c>
      <c r="DR46" s="31">
        <v>0.14692275138894073</v>
      </c>
      <c r="DS46" s="31">
        <v>-5.2526590442480113E-2</v>
      </c>
      <c r="DT46" s="31">
        <v>57.667031438355998</v>
      </c>
      <c r="DU46" s="31">
        <v>3.7454940570492639</v>
      </c>
      <c r="DV46" s="31">
        <v>5.7716485266509299</v>
      </c>
      <c r="DW46" s="31">
        <v>-2.085663658150378</v>
      </c>
      <c r="DX46" s="31">
        <v>31.652331802103422</v>
      </c>
      <c r="DY46" s="31">
        <v>9.146849097649433</v>
      </c>
      <c r="DZ46" s="31">
        <v>4.9578475302397127</v>
      </c>
      <c r="EA46" s="31">
        <v>2.2520381894552379</v>
      </c>
      <c r="EB46" s="31">
        <v>2.650154102123194</v>
      </c>
      <c r="EC46" s="31">
        <v>2.650154102123194</v>
      </c>
      <c r="ED46" s="31">
        <v>2.4866123301891583</v>
      </c>
      <c r="EE46" s="31">
        <v>-8.3190634756245725</v>
      </c>
      <c r="EF46" s="31"/>
      <c r="EG46" s="31"/>
      <c r="EH46" s="31"/>
      <c r="EI46" s="31"/>
      <c r="EJ46" s="31"/>
      <c r="EK46" s="31"/>
      <c r="EL46" s="31"/>
      <c r="EM46" s="31"/>
      <c r="EN46" s="31">
        <v>4.6443754329490829</v>
      </c>
      <c r="EO46" s="31">
        <v>4.8754302647397605</v>
      </c>
      <c r="EP46" s="31">
        <v>5.0821334323488685</v>
      </c>
      <c r="EQ46" s="31">
        <v>4.7279853088214354</v>
      </c>
      <c r="ER46" s="31">
        <v>3.253819850048747</v>
      </c>
      <c r="ES46" s="31">
        <v>5.008344618907385</v>
      </c>
      <c r="ET46" s="31">
        <v>6.4509819118262524</v>
      </c>
      <c r="EU46" s="31">
        <v>5.5820177935219775</v>
      </c>
      <c r="EV46" s="31">
        <v>45</v>
      </c>
      <c r="EW46" s="31">
        <v>6.5972166370373442</v>
      </c>
      <c r="EX46" s="31">
        <v>6.5917434369655901</v>
      </c>
      <c r="EY46" s="31"/>
      <c r="EZ46" s="31"/>
    </row>
    <row r="47" spans="1:156" x14ac:dyDescent="0.2">
      <c r="A47" s="31" t="s">
        <v>127</v>
      </c>
      <c r="B47" s="31">
        <v>2001</v>
      </c>
      <c r="C47" s="31">
        <v>11</v>
      </c>
      <c r="D47" s="31"/>
      <c r="E47" s="31">
        <v>5.99</v>
      </c>
      <c r="F47" s="31"/>
      <c r="G47" s="31">
        <v>80.099999999999994</v>
      </c>
      <c r="H47" s="31">
        <v>80.099999999999994</v>
      </c>
      <c r="I47" s="31">
        <v>80.099999999999994</v>
      </c>
      <c r="J47" s="31">
        <v>5.99</v>
      </c>
      <c r="K47" s="31">
        <v>-47.8</v>
      </c>
      <c r="L47" s="31">
        <v>-34.199999999999996</v>
      </c>
      <c r="M47" s="31">
        <v>2</v>
      </c>
      <c r="N47" s="31">
        <v>-53</v>
      </c>
      <c r="O47" s="31">
        <v>0.77339000000000024</v>
      </c>
      <c r="P47" s="31">
        <v>42.7</v>
      </c>
      <c r="Q47" s="31"/>
      <c r="R47" s="31">
        <v>-1.2194087289670379</v>
      </c>
      <c r="S47" s="31">
        <v>-4.9647526542240259</v>
      </c>
      <c r="T47" s="31">
        <v>-2.5242354040754469</v>
      </c>
      <c r="U47" s="31">
        <v>-9.5354226348656255</v>
      </c>
      <c r="V47" s="31"/>
      <c r="W47" s="31"/>
      <c r="X47" s="31"/>
      <c r="Y47" s="31"/>
      <c r="Z47" s="31">
        <v>13.650323527737052</v>
      </c>
      <c r="AA47" s="31">
        <v>7.1902219659263391</v>
      </c>
      <c r="AB47" s="31">
        <v>0.51113900423213432</v>
      </c>
      <c r="AC47" s="31">
        <v>-3.5462300077499016</v>
      </c>
      <c r="AD47" s="31">
        <v>-5.102070172603006</v>
      </c>
      <c r="AE47" s="31">
        <v>-10.184722056855882</v>
      </c>
      <c r="AF47" s="31">
        <v>6.1956518125577809</v>
      </c>
      <c r="AG47" s="31">
        <v>2.1245594984359979E-2</v>
      </c>
      <c r="AH47" s="31">
        <v>6.1825136693998957</v>
      </c>
      <c r="AI47" s="31">
        <v>6.5647849524857804</v>
      </c>
      <c r="AJ47" s="31">
        <v>5.2010236288566034</v>
      </c>
      <c r="AK47" s="31">
        <v>7.335515449884511</v>
      </c>
      <c r="AL47" s="31">
        <v>7.1248277054616409</v>
      </c>
      <c r="AM47" s="31">
        <v>6.3670281463400471</v>
      </c>
      <c r="AN47" s="31"/>
      <c r="AO47" s="31"/>
      <c r="AP47" s="31"/>
      <c r="AQ47" s="31">
        <v>23</v>
      </c>
      <c r="AR47" s="31">
        <v>0</v>
      </c>
      <c r="AS47" s="31">
        <v>0</v>
      </c>
      <c r="AT47" s="31">
        <v>0</v>
      </c>
      <c r="AU47" s="31">
        <v>0</v>
      </c>
      <c r="AV47" s="31">
        <v>0</v>
      </c>
      <c r="AW47" s="31">
        <v>0</v>
      </c>
      <c r="AX47" s="31">
        <v>0</v>
      </c>
      <c r="AY47" s="31">
        <v>0</v>
      </c>
      <c r="AZ47" s="31">
        <v>0.37591232519667384</v>
      </c>
      <c r="BA47" s="31">
        <v>-2.6485337466804451</v>
      </c>
      <c r="BB47" s="31">
        <v>-0.77470393897523815</v>
      </c>
      <c r="BC47" s="31">
        <v>-1.9754141663538149</v>
      </c>
      <c r="BD47" s="31">
        <v>0.67721014944606606</v>
      </c>
      <c r="BE47" s="31">
        <v>-2.3539591062057954</v>
      </c>
      <c r="BF47" s="31">
        <v>60</v>
      </c>
      <c r="BG47" s="31">
        <v>0</v>
      </c>
      <c r="BH47" s="31">
        <v>0</v>
      </c>
      <c r="BI47" s="31">
        <v>0</v>
      </c>
      <c r="BJ47" s="31">
        <v>0</v>
      </c>
      <c r="BK47" s="31">
        <v>0</v>
      </c>
      <c r="BL47" s="31">
        <v>0</v>
      </c>
      <c r="BM47" s="31">
        <v>0</v>
      </c>
      <c r="BN47" s="31">
        <v>0</v>
      </c>
      <c r="BO47" s="31">
        <v>37.5</v>
      </c>
      <c r="BP47" s="31">
        <v>5.9797812646722797</v>
      </c>
      <c r="BQ47" s="31">
        <v>-2</v>
      </c>
      <c r="BR47" s="31">
        <v>2.6101833648883819</v>
      </c>
      <c r="BS47" s="31">
        <v>1013.3412373539269</v>
      </c>
      <c r="BT47" s="31">
        <v>54.929066858673806</v>
      </c>
      <c r="BU47" s="31">
        <v>8.9</v>
      </c>
      <c r="BV47" s="31">
        <v>0.3621210406455409</v>
      </c>
      <c r="BW47" s="31">
        <v>976</v>
      </c>
      <c r="BX47" s="31">
        <v>321.82153917642182</v>
      </c>
      <c r="BY47" s="31">
        <v>13.889103591046322</v>
      </c>
      <c r="BZ47" s="31">
        <v>-0.17691408614489035</v>
      </c>
      <c r="CA47" s="31">
        <v>5.9337372562943358</v>
      </c>
      <c r="CB47" s="31">
        <v>4.4087443943978784</v>
      </c>
      <c r="CC47" s="31">
        <v>-5.2077109716363026</v>
      </c>
      <c r="CD47" s="31">
        <v>13.34404433967611</v>
      </c>
      <c r="CE47" s="31">
        <v>7.306833033436078</v>
      </c>
      <c r="CF47" s="31">
        <v>-1.3331597944847218</v>
      </c>
      <c r="CG47" s="31">
        <v>2.6106521400075735</v>
      </c>
      <c r="CH47" s="31">
        <v>1.803247283023147</v>
      </c>
      <c r="CI47" s="31">
        <v>-4.0004212420513952</v>
      </c>
      <c r="CJ47" s="31">
        <v>7.3494064092150637</v>
      </c>
      <c r="CK47" s="31">
        <v>20.093687513281779</v>
      </c>
      <c r="CL47" s="31">
        <v>8.7900953122300098</v>
      </c>
      <c r="CM47" s="31">
        <v>14.633000205938524</v>
      </c>
      <c r="CN47" s="31">
        <v>12.352969630396364</v>
      </c>
      <c r="CO47" s="31">
        <v>1.9185524686580984</v>
      </c>
      <c r="CP47" s="31">
        <v>18.674482912937638</v>
      </c>
      <c r="CQ47" s="31">
        <v>7.9855911170995428</v>
      </c>
      <c r="CR47" s="31">
        <v>8.2748209576794967</v>
      </c>
      <c r="CS47" s="31">
        <v>5.0088394206390037</v>
      </c>
      <c r="CT47" s="31">
        <v>3.0405984296475519</v>
      </c>
      <c r="CU47" s="31">
        <v>3.9387634645610996</v>
      </c>
      <c r="CV47" s="31">
        <v>4.2910302893513563</v>
      </c>
      <c r="CW47" s="31">
        <v>4.365222503955315</v>
      </c>
      <c r="CX47" s="31">
        <v>1.8109368169164766</v>
      </c>
      <c r="CY47" s="31">
        <v>8.5483369641479019</v>
      </c>
      <c r="CZ47" s="31">
        <v>8.8467463995496516</v>
      </c>
      <c r="DA47" s="31">
        <v>9.1658258122289187</v>
      </c>
      <c r="DB47" s="31">
        <v>2.6762315096749294</v>
      </c>
      <c r="DC47" s="31">
        <v>0</v>
      </c>
      <c r="DD47" s="31">
        <v>0</v>
      </c>
      <c r="DE47" s="31">
        <v>1</v>
      </c>
      <c r="DF47" s="31">
        <v>0.23000000000000043</v>
      </c>
      <c r="DG47" s="31">
        <v>1</v>
      </c>
      <c r="DH47" s="31">
        <v>0</v>
      </c>
      <c r="DI47" s="31">
        <v>0</v>
      </c>
      <c r="DJ47" s="31">
        <v>0</v>
      </c>
      <c r="DK47" s="31">
        <v>0</v>
      </c>
      <c r="DL47" s="31">
        <f t="shared" si="0"/>
        <v>0</v>
      </c>
      <c r="DM47" s="31">
        <v>-1.6299598683378478</v>
      </c>
      <c r="DN47" s="31">
        <v>-4.091984033641066</v>
      </c>
      <c r="DO47" s="31">
        <v>-9.0577036724010913</v>
      </c>
      <c r="DP47" s="31">
        <v>20.470741888932835</v>
      </c>
      <c r="DQ47" s="31">
        <v>4.0217963543697373</v>
      </c>
      <c r="DR47" s="31">
        <v>0.21995305757417521</v>
      </c>
      <c r="DS47" s="31">
        <v>0.10652620368781136</v>
      </c>
      <c r="DT47" s="31">
        <v>-130.77825282307811</v>
      </c>
      <c r="DU47" s="31">
        <v>5.2054651397021061</v>
      </c>
      <c r="DV47" s="31">
        <v>4.2219960150299567</v>
      </c>
      <c r="DW47" s="31">
        <v>5.7716485266509299</v>
      </c>
      <c r="DX47" s="31">
        <v>-6.3415236241481185</v>
      </c>
      <c r="DY47" s="31">
        <v>4.5893873014349325</v>
      </c>
      <c r="DZ47" s="31">
        <v>-1.1849362249251763</v>
      </c>
      <c r="EA47" s="31">
        <v>4.9578475302397127</v>
      </c>
      <c r="EB47" s="31">
        <v>1.6310503092951749</v>
      </c>
      <c r="EC47" s="31">
        <v>1.6310503092951749</v>
      </c>
      <c r="ED47" s="31">
        <v>-0.1525225255363257</v>
      </c>
      <c r="EE47" s="31">
        <v>2.4866123301891583</v>
      </c>
      <c r="EF47" s="31"/>
      <c r="EG47" s="31"/>
      <c r="EH47" s="31"/>
      <c r="EI47" s="31"/>
      <c r="EJ47" s="31"/>
      <c r="EK47" s="31"/>
      <c r="EL47" s="31"/>
      <c r="EM47" s="31"/>
      <c r="EN47" s="31">
        <v>8.1255659793434205</v>
      </c>
      <c r="EO47" s="31">
        <v>12.595129879462114</v>
      </c>
      <c r="EP47" s="31">
        <v>10.822034659686814</v>
      </c>
      <c r="EQ47" s="31">
        <v>8.8248958210937278</v>
      </c>
      <c r="ER47" s="31">
        <v>11.019417215124719</v>
      </c>
      <c r="ES47" s="31">
        <v>10.707236260260975</v>
      </c>
      <c r="ET47" s="31">
        <v>5.0821334323488685</v>
      </c>
      <c r="EU47" s="31">
        <v>3.253819850048747</v>
      </c>
      <c r="EV47" s="31">
        <v>46</v>
      </c>
      <c r="EW47" s="31">
        <v>4.8754302647397605</v>
      </c>
      <c r="EX47" s="31">
        <v>5.008344618907385</v>
      </c>
      <c r="EY47" s="31"/>
      <c r="EZ47" s="31"/>
    </row>
    <row r="48" spans="1:156" x14ac:dyDescent="0.2">
      <c r="A48" s="31" t="s">
        <v>128</v>
      </c>
      <c r="B48" s="31">
        <v>2002</v>
      </c>
      <c r="C48" s="31">
        <v>1</v>
      </c>
      <c r="D48" s="31"/>
      <c r="E48" s="31">
        <v>6.07</v>
      </c>
      <c r="F48" s="31"/>
      <c r="G48" s="31">
        <v>74.7</v>
      </c>
      <c r="H48" s="31">
        <v>74.7</v>
      </c>
      <c r="I48" s="31">
        <v>74.7</v>
      </c>
      <c r="J48" s="31">
        <v>6.07</v>
      </c>
      <c r="K48" s="31">
        <v>-45.3</v>
      </c>
      <c r="L48" s="31">
        <v>-32.200000000000003</v>
      </c>
      <c r="M48" s="31">
        <v>12.400000000000002</v>
      </c>
      <c r="N48" s="31">
        <v>-31</v>
      </c>
      <c r="O48" s="31">
        <v>0.76673000000000036</v>
      </c>
      <c r="P48" s="31">
        <v>38.4</v>
      </c>
      <c r="Q48" s="31"/>
      <c r="R48" s="31">
        <v>2.865931865280217</v>
      </c>
      <c r="S48" s="31">
        <v>1.9658134473128368</v>
      </c>
      <c r="T48" s="31">
        <v>11.84277053866432</v>
      </c>
      <c r="U48" s="31">
        <v>19.176014210396783</v>
      </c>
      <c r="V48" s="31"/>
      <c r="W48" s="31"/>
      <c r="X48" s="31"/>
      <c r="Y48" s="31"/>
      <c r="Z48" s="31">
        <v>3.0613033266305485</v>
      </c>
      <c r="AA48" s="31">
        <v>13.650323527737052</v>
      </c>
      <c r="AB48" s="31">
        <v>3.5532232495280209</v>
      </c>
      <c r="AC48" s="31">
        <v>9.3384662269552041E-2</v>
      </c>
      <c r="AD48" s="31">
        <v>10.786921963129629</v>
      </c>
      <c r="AE48" s="31">
        <v>19.893719964192538</v>
      </c>
      <c r="AF48" s="31">
        <v>5.4275159262937141E-2</v>
      </c>
      <c r="AG48" s="31">
        <v>1.9295638711819794E-2</v>
      </c>
      <c r="AH48" s="31">
        <v>0.27642880471148601</v>
      </c>
      <c r="AI48" s="31">
        <v>0.46286327314622611</v>
      </c>
      <c r="AJ48" s="31">
        <v>-3.5536338724451326</v>
      </c>
      <c r="AK48" s="31">
        <v>-0.91560051511841323</v>
      </c>
      <c r="AL48" s="31">
        <v>1.5980715553216385</v>
      </c>
      <c r="AM48" s="31">
        <v>0.57422521799597348</v>
      </c>
      <c r="AN48" s="31"/>
      <c r="AO48" s="31"/>
      <c r="AP48" s="31"/>
      <c r="AQ48" s="31">
        <v>25</v>
      </c>
      <c r="AR48" s="31">
        <v>0</v>
      </c>
      <c r="AS48" s="31">
        <v>0</v>
      </c>
      <c r="AT48" s="31">
        <v>0</v>
      </c>
      <c r="AU48" s="31">
        <v>0</v>
      </c>
      <c r="AV48" s="31">
        <v>0</v>
      </c>
      <c r="AW48" s="31">
        <v>0</v>
      </c>
      <c r="AX48" s="31">
        <v>0</v>
      </c>
      <c r="AY48" s="31">
        <v>0</v>
      </c>
      <c r="AZ48" s="31">
        <v>7.2815251953684994</v>
      </c>
      <c r="BA48" s="31">
        <v>9.1115621121117449</v>
      </c>
      <c r="BB48" s="31">
        <v>8.771647278155962</v>
      </c>
      <c r="BC48" s="31">
        <v>8.614272262955625</v>
      </c>
      <c r="BD48" s="31">
        <v>7.6383692279901592</v>
      </c>
      <c r="BE48" s="31">
        <v>8.8979210744695418</v>
      </c>
      <c r="BF48" s="31">
        <v>60</v>
      </c>
      <c r="BG48" s="31">
        <v>0</v>
      </c>
      <c r="BH48" s="31">
        <v>0</v>
      </c>
      <c r="BI48" s="31">
        <v>0</v>
      </c>
      <c r="BJ48" s="31">
        <v>0</v>
      </c>
      <c r="BK48" s="31">
        <v>0</v>
      </c>
      <c r="BL48" s="31">
        <v>0</v>
      </c>
      <c r="BM48" s="31">
        <v>0</v>
      </c>
      <c r="BN48" s="31">
        <v>0</v>
      </c>
      <c r="BO48" s="31">
        <v>30.25</v>
      </c>
      <c r="BP48" s="31">
        <v>0.98933332592665346</v>
      </c>
      <c r="BQ48" s="31">
        <v>0.5</v>
      </c>
      <c r="BR48" s="31">
        <v>3.6208054386308159</v>
      </c>
      <c r="BS48" s="31">
        <v>1016.4102128388724</v>
      </c>
      <c r="BT48" s="31">
        <v>45.267664545207282</v>
      </c>
      <c r="BU48" s="31">
        <v>8.6</v>
      </c>
      <c r="BV48" s="31">
        <v>0.6127838567197349</v>
      </c>
      <c r="BW48" s="31">
        <v>858</v>
      </c>
      <c r="BX48" s="31">
        <v>335.46943460985125</v>
      </c>
      <c r="BY48" s="31">
        <v>16.245018707403062</v>
      </c>
      <c r="BZ48" s="31">
        <v>0.89014772886412885</v>
      </c>
      <c r="CA48" s="31">
        <v>5.7175445881088507</v>
      </c>
      <c r="CB48" s="31">
        <v>14.896739558870991</v>
      </c>
      <c r="CC48" s="31">
        <v>3.3899917050489847</v>
      </c>
      <c r="CD48" s="31">
        <v>13.266684747038944</v>
      </c>
      <c r="CE48" s="31">
        <v>9.2227991052932765</v>
      </c>
      <c r="CF48" s="31">
        <v>-0.26245808040832586</v>
      </c>
      <c r="CG48" s="31">
        <v>2.7582811830624152</v>
      </c>
      <c r="CH48" s="31">
        <v>8.364502501298567</v>
      </c>
      <c r="CI48" s="31">
        <v>1.6543401363870487</v>
      </c>
      <c r="CJ48" s="31">
        <v>7.7004984617876673</v>
      </c>
      <c r="CK48" s="31">
        <v>30.394808541855262</v>
      </c>
      <c r="CL48" s="31">
        <v>17.85273757934851</v>
      </c>
      <c r="CM48" s="31">
        <v>23.162925713419813</v>
      </c>
      <c r="CN48" s="31">
        <v>32.940003160328686</v>
      </c>
      <c r="CO48" s="31">
        <v>18.920675031122006</v>
      </c>
      <c r="CP48" s="31">
        <v>27.788272110763021</v>
      </c>
      <c r="CQ48" s="31">
        <v>-1.540751076685422</v>
      </c>
      <c r="CR48" s="31">
        <v>1.9549436989251689</v>
      </c>
      <c r="CS48" s="31">
        <v>6.8718629499721837</v>
      </c>
      <c r="CT48" s="31">
        <v>0.50729178008872333</v>
      </c>
      <c r="CU48" s="31">
        <v>-4.0925362258073044</v>
      </c>
      <c r="CV48" s="31">
        <v>-2.8463072853085154</v>
      </c>
      <c r="CW48" s="31">
        <v>-1.1471599241757526</v>
      </c>
      <c r="CX48" s="31">
        <v>0.42626471488982798</v>
      </c>
      <c r="CY48" s="31">
        <v>-9.820567495168687</v>
      </c>
      <c r="CZ48" s="31">
        <v>-7.7183365494509335</v>
      </c>
      <c r="DA48" s="31">
        <v>-6.9530837721466776</v>
      </c>
      <c r="DB48" s="31">
        <v>-0.17646813577579368</v>
      </c>
      <c r="DC48" s="31">
        <v>0</v>
      </c>
      <c r="DD48" s="31">
        <v>0</v>
      </c>
      <c r="DE48" s="31">
        <v>1</v>
      </c>
      <c r="DF48" s="31">
        <v>8.0000000000000071E-2</v>
      </c>
      <c r="DG48" s="31">
        <v>1</v>
      </c>
      <c r="DH48" s="31">
        <v>0</v>
      </c>
      <c r="DI48" s="31">
        <v>0</v>
      </c>
      <c r="DJ48" s="31">
        <v>0</v>
      </c>
      <c r="DK48" s="31">
        <v>0</v>
      </c>
      <c r="DL48" s="31">
        <f t="shared" si="0"/>
        <v>0</v>
      </c>
      <c r="DM48" s="31">
        <v>2.7047891311014811</v>
      </c>
      <c r="DN48" s="31">
        <v>1.8006081368177937</v>
      </c>
      <c r="DO48" s="31">
        <v>10.139035411487296</v>
      </c>
      <c r="DP48" s="31">
        <v>-2.1780015002534507</v>
      </c>
      <c r="DQ48" s="31">
        <v>-8.5671722902214427</v>
      </c>
      <c r="DR48" s="31">
        <v>-0.30210682098882857</v>
      </c>
      <c r="DS48" s="31">
        <v>0.27752707325126941</v>
      </c>
      <c r="DT48" s="31">
        <v>-114.70562545986287</v>
      </c>
      <c r="DU48" s="31">
        <v>10.75679501152888</v>
      </c>
      <c r="DV48" s="31">
        <v>8.376726890950275</v>
      </c>
      <c r="DW48" s="31">
        <v>4.2219960150299567</v>
      </c>
      <c r="DX48" s="31">
        <v>14.116415858682442</v>
      </c>
      <c r="DY48" s="31">
        <v>5.2918753284326598</v>
      </c>
      <c r="DZ48" s="31">
        <v>1.0418687828040059</v>
      </c>
      <c r="EA48" s="31">
        <v>-1.1849362249251763</v>
      </c>
      <c r="EB48" s="31">
        <v>18.717281576947279</v>
      </c>
      <c r="EC48" s="31">
        <v>18.717281576947279</v>
      </c>
      <c r="ED48" s="31">
        <v>17.072068657053737</v>
      </c>
      <c r="EE48" s="31">
        <v>-0.1525225255363257</v>
      </c>
      <c r="EF48" s="31"/>
      <c r="EG48" s="31"/>
      <c r="EH48" s="31"/>
      <c r="EI48" s="31"/>
      <c r="EJ48" s="31"/>
      <c r="EK48" s="31"/>
      <c r="EL48" s="31"/>
      <c r="EM48" s="31"/>
      <c r="EN48" s="31">
        <v>-1.2194087289670379</v>
      </c>
      <c r="EO48" s="31">
        <v>-2.5242354040754469</v>
      </c>
      <c r="EP48" s="31">
        <v>-9.5354226348656255</v>
      </c>
      <c r="EQ48" s="31">
        <v>0.51113900423213432</v>
      </c>
      <c r="ER48" s="31">
        <v>-5.102070172603006</v>
      </c>
      <c r="ES48" s="31">
        <v>-10.184722056855882</v>
      </c>
      <c r="ET48" s="31">
        <v>10.822034659686814</v>
      </c>
      <c r="EU48" s="31">
        <v>11.019417215124719</v>
      </c>
      <c r="EV48" s="31">
        <v>47</v>
      </c>
      <c r="EW48" s="31">
        <v>12.595129879462114</v>
      </c>
      <c r="EX48" s="31">
        <v>10.707236260260975</v>
      </c>
      <c r="EY48" s="31"/>
      <c r="EZ48" s="31"/>
    </row>
    <row r="49" spans="1:156" x14ac:dyDescent="0.2">
      <c r="A49" s="31" t="s">
        <v>129</v>
      </c>
      <c r="B49" s="31">
        <v>2002</v>
      </c>
      <c r="C49" s="31">
        <v>3</v>
      </c>
      <c r="D49" s="31"/>
      <c r="E49" s="31">
        <v>5.84</v>
      </c>
      <c r="F49" s="31"/>
      <c r="G49" s="31">
        <v>71.489999999999995</v>
      </c>
      <c r="H49" s="31">
        <v>71.489999999999995</v>
      </c>
      <c r="I49" s="31">
        <v>71.489999999999995</v>
      </c>
      <c r="J49" s="31">
        <v>5.84</v>
      </c>
      <c r="K49" s="31">
        <v>-50.309999999999995</v>
      </c>
      <c r="L49" s="31">
        <v>-29.8</v>
      </c>
      <c r="M49" s="31">
        <v>1.1000000000000023</v>
      </c>
      <c r="N49" s="31">
        <v>-43</v>
      </c>
      <c r="O49" s="31">
        <v>0.76</v>
      </c>
      <c r="P49" s="31">
        <v>32.49</v>
      </c>
      <c r="Q49" s="31"/>
      <c r="R49" s="31">
        <v>-4.4982567703347058</v>
      </c>
      <c r="S49" s="31">
        <v>2.4462893714855154</v>
      </c>
      <c r="T49" s="31">
        <v>-4.1557305665964064</v>
      </c>
      <c r="U49" s="31">
        <v>-4.0409824143987318</v>
      </c>
      <c r="V49" s="31"/>
      <c r="W49" s="31"/>
      <c r="X49" s="31"/>
      <c r="Y49" s="31"/>
      <c r="Z49" s="31">
        <v>2.1767305686413363</v>
      </c>
      <c r="AA49" s="31">
        <v>3.0613033266305485</v>
      </c>
      <c r="AB49" s="31">
        <v>-3.5566027683258028</v>
      </c>
      <c r="AC49" s="31">
        <v>1.7247254599642214</v>
      </c>
      <c r="AD49" s="31">
        <v>-6.507458636676084</v>
      </c>
      <c r="AE49" s="31">
        <v>-5.0912525435249281</v>
      </c>
      <c r="AF49" s="31">
        <v>-3.7457962122312742</v>
      </c>
      <c r="AG49" s="31">
        <v>1.7448979462314204E-2</v>
      </c>
      <c r="AH49" s="31">
        <v>-1.9193771264529289</v>
      </c>
      <c r="AI49" s="31">
        <v>-3.5894427420612658</v>
      </c>
      <c r="AJ49" s="31">
        <v>-3.1186694719922912</v>
      </c>
      <c r="AK49" s="31">
        <v>-2.5704463523895527</v>
      </c>
      <c r="AL49" s="31">
        <v>-1.7400168666667071</v>
      </c>
      <c r="AM49" s="31">
        <v>-3.1756504346816001</v>
      </c>
      <c r="AN49" s="31"/>
      <c r="AO49" s="31"/>
      <c r="AP49" s="31"/>
      <c r="AQ49" s="31">
        <v>27</v>
      </c>
      <c r="AR49" s="31">
        <v>0</v>
      </c>
      <c r="AS49" s="31">
        <v>0</v>
      </c>
      <c r="AT49" s="31">
        <v>0</v>
      </c>
      <c r="AU49" s="31">
        <v>0</v>
      </c>
      <c r="AV49" s="31">
        <v>0</v>
      </c>
      <c r="AW49" s="31">
        <v>0</v>
      </c>
      <c r="AX49" s="31">
        <v>0</v>
      </c>
      <c r="AY49" s="31">
        <v>0</v>
      </c>
      <c r="AZ49" s="31">
        <v>-2.3922462780523142</v>
      </c>
      <c r="BA49" s="31">
        <v>-4.6654388380495453</v>
      </c>
      <c r="BB49" s="31">
        <v>-4.9139590352448215</v>
      </c>
      <c r="BC49" s="31">
        <v>-3.652382085607333</v>
      </c>
      <c r="BD49" s="31">
        <v>-2.4575092037333777</v>
      </c>
      <c r="BE49" s="31">
        <v>-3.791491627912952</v>
      </c>
      <c r="BF49" s="31">
        <v>60</v>
      </c>
      <c r="BG49" s="31">
        <v>0</v>
      </c>
      <c r="BH49" s="31">
        <v>0</v>
      </c>
      <c r="BI49" s="31">
        <v>0</v>
      </c>
      <c r="BJ49" s="31">
        <v>0</v>
      </c>
      <c r="BK49" s="31">
        <v>0</v>
      </c>
      <c r="BL49" s="31">
        <v>0</v>
      </c>
      <c r="BM49" s="31">
        <v>0</v>
      </c>
      <c r="BN49" s="31">
        <v>0</v>
      </c>
      <c r="BO49" s="31">
        <v>23</v>
      </c>
      <c r="BP49" s="31">
        <v>-2.9626106365280949</v>
      </c>
      <c r="BQ49" s="31">
        <v>3</v>
      </c>
      <c r="BR49" s="31">
        <v>4.478999567123032</v>
      </c>
      <c r="BS49" s="31">
        <v>1066.1306216185369</v>
      </c>
      <c r="BT49" s="31">
        <v>51.156049936372447</v>
      </c>
      <c r="BU49" s="31">
        <v>8.1999999999999993</v>
      </c>
      <c r="BV49" s="31">
        <v>0.32221929473391808</v>
      </c>
      <c r="BW49" s="31">
        <v>853</v>
      </c>
      <c r="BX49" s="31">
        <v>351.49779115133606</v>
      </c>
      <c r="BY49" s="31">
        <v>8.9007024677149218</v>
      </c>
      <c r="BZ49" s="31">
        <v>-3.2465119421462774</v>
      </c>
      <c r="CA49" s="31">
        <v>-2.9140456361384537</v>
      </c>
      <c r="CB49" s="31">
        <v>0.62717584510919977</v>
      </c>
      <c r="CC49" s="31">
        <v>-1.3616310628880797</v>
      </c>
      <c r="CD49" s="31">
        <v>5.2297830032567703</v>
      </c>
      <c r="CE49" s="31">
        <v>10.261367161924543</v>
      </c>
      <c r="CF49" s="31">
        <v>2.7039262055705429</v>
      </c>
      <c r="CG49" s="31">
        <v>2.6884532404688919</v>
      </c>
      <c r="CH49" s="31">
        <v>5.4771641343210256</v>
      </c>
      <c r="CI49" s="31">
        <v>4.2092029066598649</v>
      </c>
      <c r="CJ49" s="31">
        <v>8.1639885717193827</v>
      </c>
      <c r="CK49" s="31">
        <v>17.492872357237463</v>
      </c>
      <c r="CL49" s="31">
        <v>7.3678239903641058</v>
      </c>
      <c r="CM49" s="31">
        <v>9.3694930567281993</v>
      </c>
      <c r="CN49" s="31">
        <v>9.8313472858032718</v>
      </c>
      <c r="CO49" s="31">
        <v>7.9004259871586129</v>
      </c>
      <c r="CP49" s="31">
        <v>14.977720874103703</v>
      </c>
      <c r="CQ49" s="31">
        <v>2.9757259197334447</v>
      </c>
      <c r="CR49" s="31">
        <v>1.1178634920735335</v>
      </c>
      <c r="CS49" s="31">
        <v>10.422926493618991</v>
      </c>
      <c r="CT49" s="31">
        <v>0.764189969753301</v>
      </c>
      <c r="CU49" s="31">
        <v>1.7332979806715825</v>
      </c>
      <c r="CV49" s="31">
        <v>0.85339132564154685</v>
      </c>
      <c r="CW49" s="31">
        <v>0.22765683606723455</v>
      </c>
      <c r="CX49" s="31">
        <v>5.8332905327512643</v>
      </c>
      <c r="CY49" s="31">
        <v>9.8070029725701744</v>
      </c>
      <c r="CZ49" s="31">
        <v>8.3893844251750753</v>
      </c>
      <c r="DA49" s="31">
        <v>8.0271821907951786</v>
      </c>
      <c r="DB49" s="31">
        <v>17.010793117157785</v>
      </c>
      <c r="DC49" s="31">
        <v>0</v>
      </c>
      <c r="DD49" s="31">
        <v>0</v>
      </c>
      <c r="DE49" s="31">
        <v>1</v>
      </c>
      <c r="DF49" s="31">
        <v>-0.23000000000000043</v>
      </c>
      <c r="DG49" s="31">
        <v>1</v>
      </c>
      <c r="DH49" s="31">
        <v>0</v>
      </c>
      <c r="DI49" s="31">
        <v>0</v>
      </c>
      <c r="DJ49" s="31">
        <v>0</v>
      </c>
      <c r="DK49" s="31">
        <v>0</v>
      </c>
      <c r="DL49" s="31">
        <f t="shared" si="0"/>
        <v>0</v>
      </c>
      <c r="DM49" s="31">
        <v>-4.7176303880729238</v>
      </c>
      <c r="DN49" s="31">
        <v>2.7204871720788768</v>
      </c>
      <c r="DO49" s="31">
        <v>-10.017108096614162</v>
      </c>
      <c r="DP49" s="31">
        <v>45.820113724380434</v>
      </c>
      <c r="DQ49" s="31">
        <v>9.7911541948102929</v>
      </c>
      <c r="DR49" s="31">
        <v>-0.37087355660011034</v>
      </c>
      <c r="DS49" s="31">
        <v>-0.17226885470810124</v>
      </c>
      <c r="DT49" s="31">
        <v>-13.198746600902586</v>
      </c>
      <c r="DU49" s="31">
        <v>4.3182803885823233</v>
      </c>
      <c r="DV49" s="31">
        <v>-1.1557087681035383</v>
      </c>
      <c r="DW49" s="31">
        <v>8.376726890950275</v>
      </c>
      <c r="DX49" s="31">
        <v>16.717228597199682</v>
      </c>
      <c r="DY49" s="31">
        <v>5.4238709903163205</v>
      </c>
      <c r="DZ49" s="31">
        <v>1.1499118083047675</v>
      </c>
      <c r="EA49" s="31">
        <v>1.0418687828040059</v>
      </c>
      <c r="EB49" s="31">
        <v>7.7436067045662593</v>
      </c>
      <c r="EC49" s="31">
        <v>7.7436067045662593</v>
      </c>
      <c r="ED49" s="31">
        <v>8.6717189848819654E-2</v>
      </c>
      <c r="EE49" s="31">
        <v>17.072068657053737</v>
      </c>
      <c r="EF49" s="31"/>
      <c r="EG49" s="31"/>
      <c r="EH49" s="31"/>
      <c r="EI49" s="31"/>
      <c r="EJ49" s="31"/>
      <c r="EK49" s="31"/>
      <c r="EL49" s="31"/>
      <c r="EM49" s="31"/>
      <c r="EN49" s="31">
        <v>2.865931865280217</v>
      </c>
      <c r="EO49" s="31">
        <v>11.84277053866432</v>
      </c>
      <c r="EP49" s="31">
        <v>19.176014210396783</v>
      </c>
      <c r="EQ49" s="31">
        <v>3.5532232495280209</v>
      </c>
      <c r="ER49" s="31">
        <v>10.786921963129629</v>
      </c>
      <c r="ES49" s="31">
        <v>19.893719964192538</v>
      </c>
      <c r="ET49" s="31">
        <v>-9.5354226348656255</v>
      </c>
      <c r="EU49" s="31">
        <v>-5.102070172603006</v>
      </c>
      <c r="EV49" s="31">
        <v>48</v>
      </c>
      <c r="EW49" s="31">
        <v>-2.5242354040754469</v>
      </c>
      <c r="EX49" s="31">
        <v>-10.184722056855882</v>
      </c>
      <c r="EY49" s="31"/>
      <c r="EZ49" s="31"/>
    </row>
    <row r="50" spans="1:156" x14ac:dyDescent="0.2">
      <c r="A50" s="31" t="s">
        <v>130</v>
      </c>
      <c r="B50" s="31">
        <v>2002</v>
      </c>
      <c r="C50" s="31">
        <v>5</v>
      </c>
      <c r="D50" s="31"/>
      <c r="E50" s="31">
        <v>5.93</v>
      </c>
      <c r="F50" s="31"/>
      <c r="G50" s="31">
        <v>75.2</v>
      </c>
      <c r="H50" s="31">
        <v>75.2</v>
      </c>
      <c r="I50" s="31">
        <v>75.2</v>
      </c>
      <c r="J50" s="31">
        <v>5.93</v>
      </c>
      <c r="K50" s="31">
        <v>-46.690000000000005</v>
      </c>
      <c r="L50" s="31">
        <v>-30.299999999999997</v>
      </c>
      <c r="M50" s="31">
        <v>7</v>
      </c>
      <c r="N50" s="31">
        <v>-40</v>
      </c>
      <c r="O50" s="31">
        <v>0.74875000000000003</v>
      </c>
      <c r="P50" s="31">
        <v>30.5</v>
      </c>
      <c r="Q50" s="31"/>
      <c r="R50" s="31">
        <v>3.5066814086716405</v>
      </c>
      <c r="S50" s="31">
        <v>-0.41504293703404843</v>
      </c>
      <c r="T50" s="31">
        <v>6.2766699267953792</v>
      </c>
      <c r="U50" s="31">
        <v>3.1508606323371029</v>
      </c>
      <c r="V50" s="31"/>
      <c r="W50" s="31"/>
      <c r="X50" s="31"/>
      <c r="Y50" s="31"/>
      <c r="Z50" s="31">
        <v>7.9276020287881055</v>
      </c>
      <c r="AA50" s="31">
        <v>2.1767305686413363</v>
      </c>
      <c r="AB50" s="31">
        <v>3.2274851177849699</v>
      </c>
      <c r="AC50" s="31">
        <v>-0.15622879605190582</v>
      </c>
      <c r="AD50" s="31">
        <v>5.516465417699016</v>
      </c>
      <c r="AE50" s="31">
        <v>3.239248822247089</v>
      </c>
      <c r="AF50" s="31">
        <v>-1.9201861332740595</v>
      </c>
      <c r="AG50" s="31">
        <v>1.1285825637005868E-2</v>
      </c>
      <c r="AH50" s="31">
        <v>1.0578119894782532</v>
      </c>
      <c r="AI50" s="31">
        <v>0.29603767777363998</v>
      </c>
      <c r="AJ50" s="31">
        <v>-1.3117924775384608</v>
      </c>
      <c r="AK50" s="31">
        <v>0.75076510692824172</v>
      </c>
      <c r="AL50" s="31">
        <v>1.7558680148535615</v>
      </c>
      <c r="AM50" s="31">
        <v>0.35256402406149334</v>
      </c>
      <c r="AN50" s="31"/>
      <c r="AO50" s="31"/>
      <c r="AP50" s="31"/>
      <c r="AQ50" s="31">
        <v>29</v>
      </c>
      <c r="AR50" s="31">
        <v>0</v>
      </c>
      <c r="AS50" s="31">
        <v>0</v>
      </c>
      <c r="AT50" s="31">
        <v>0</v>
      </c>
      <c r="AU50" s="31">
        <v>0</v>
      </c>
      <c r="AV50" s="31">
        <v>0</v>
      </c>
      <c r="AW50" s="31">
        <v>0</v>
      </c>
      <c r="AX50" s="31">
        <v>0</v>
      </c>
      <c r="AY50" s="31">
        <v>0</v>
      </c>
      <c r="AZ50" s="31">
        <v>-3.5175205097040974</v>
      </c>
      <c r="BA50" s="31">
        <v>-1.1146548874914077</v>
      </c>
      <c r="BB50" s="31">
        <v>-2.7491459443054769</v>
      </c>
      <c r="BC50" s="31">
        <v>-1.6536421139489295</v>
      </c>
      <c r="BD50" s="31">
        <v>-3.9839481983481324</v>
      </c>
      <c r="BE50" s="31">
        <v>-2.0892514164276514</v>
      </c>
      <c r="BF50" s="31">
        <v>60</v>
      </c>
      <c r="BG50" s="31">
        <v>0</v>
      </c>
      <c r="BH50" s="31">
        <v>0</v>
      </c>
      <c r="BI50" s="31">
        <v>0</v>
      </c>
      <c r="BJ50" s="31">
        <v>0</v>
      </c>
      <c r="BK50" s="31">
        <v>0</v>
      </c>
      <c r="BL50" s="31">
        <v>0</v>
      </c>
      <c r="BM50" s="31">
        <v>0</v>
      </c>
      <c r="BN50" s="31">
        <v>0</v>
      </c>
      <c r="BO50" s="31">
        <v>29.25</v>
      </c>
      <c r="BP50" s="31">
        <v>7.1952601160678977</v>
      </c>
      <c r="BQ50" s="31">
        <v>1.75</v>
      </c>
      <c r="BR50" s="31">
        <v>1.4901154613049399</v>
      </c>
      <c r="BS50" s="31">
        <v>1076.3772847631044</v>
      </c>
      <c r="BT50" s="31">
        <v>45.960911503844358</v>
      </c>
      <c r="BU50" s="31">
        <v>7.7</v>
      </c>
      <c r="BV50" s="31">
        <v>0.43136376415898736</v>
      </c>
      <c r="BW50" s="31">
        <v>1022</v>
      </c>
      <c r="BX50" s="31">
        <v>342.93940718270392</v>
      </c>
      <c r="BY50" s="31">
        <v>12.039633370174414</v>
      </c>
      <c r="BZ50" s="31">
        <v>-0.39703282459701228</v>
      </c>
      <c r="CA50" s="31">
        <v>-3.821033416447591</v>
      </c>
      <c r="CB50" s="31">
        <v>7.7253362984664946</v>
      </c>
      <c r="CC50" s="31">
        <v>-6.4747815066153152</v>
      </c>
      <c r="CD50" s="31">
        <v>10.466005308491951</v>
      </c>
      <c r="CE50" s="31">
        <v>9.480795564458937</v>
      </c>
      <c r="CF50" s="31">
        <v>1.7042230482188572</v>
      </c>
      <c r="CG50" s="31">
        <v>-0.89883168777301137</v>
      </c>
      <c r="CH50" s="31">
        <v>6.9632416407815185</v>
      </c>
      <c r="CI50" s="31">
        <v>-1.5251587285613013</v>
      </c>
      <c r="CJ50" s="31">
        <v>8.697993221875663</v>
      </c>
      <c r="CK50" s="31">
        <v>23.062736285033935</v>
      </c>
      <c r="CL50" s="31">
        <v>12.54869871944487</v>
      </c>
      <c r="CM50" s="31">
        <v>12.152702235863689</v>
      </c>
      <c r="CN50" s="31">
        <v>20.167020622014228</v>
      </c>
      <c r="CO50" s="31">
        <v>4.3448436731213214</v>
      </c>
      <c r="CP50" s="31">
        <v>21.684283758711519</v>
      </c>
      <c r="CQ50" s="31">
        <v>-6.3082678352890023</v>
      </c>
      <c r="CR50" s="31">
        <v>-7.688261700596887</v>
      </c>
      <c r="CS50" s="31">
        <v>-1.2535484069669369</v>
      </c>
      <c r="CT50" s="31">
        <v>-7.2945660853954291</v>
      </c>
      <c r="CU50" s="31">
        <v>1.7044988074439136</v>
      </c>
      <c r="CV50" s="31">
        <v>3.4007730807608612</v>
      </c>
      <c r="CW50" s="31">
        <v>0.31875079355581676</v>
      </c>
      <c r="CX50" s="31">
        <v>4.6632120926051126</v>
      </c>
      <c r="CY50" s="31">
        <v>-11.54831083861502</v>
      </c>
      <c r="CZ50" s="31">
        <v>-8.4359474444094324</v>
      </c>
      <c r="DA50" s="31">
        <v>-11.857169712295502</v>
      </c>
      <c r="DB50" s="31">
        <v>-0.15056806704460071</v>
      </c>
      <c r="DC50" s="31">
        <v>0</v>
      </c>
      <c r="DD50" s="31">
        <v>0</v>
      </c>
      <c r="DE50" s="31">
        <v>1</v>
      </c>
      <c r="DF50" s="31">
        <v>8.9999999999999858E-2</v>
      </c>
      <c r="DG50" s="31">
        <v>1</v>
      </c>
      <c r="DH50" s="31">
        <v>0</v>
      </c>
      <c r="DI50" s="31">
        <v>0</v>
      </c>
      <c r="DJ50" s="31">
        <v>0</v>
      </c>
      <c r="DK50" s="31">
        <v>0</v>
      </c>
      <c r="DL50" s="31">
        <f t="shared" si="0"/>
        <v>0</v>
      </c>
      <c r="DM50" s="31">
        <v>3.5471433931433229</v>
      </c>
      <c r="DN50" s="31">
        <v>0.11389081035127664</v>
      </c>
      <c r="DO50" s="31">
        <v>5.4215976300195168</v>
      </c>
      <c r="DP50" s="31">
        <v>3.8132999156884897</v>
      </c>
      <c r="DQ50" s="31">
        <v>-4.868013762953912</v>
      </c>
      <c r="DR50" s="31">
        <v>-0.45059126927909426</v>
      </c>
      <c r="DS50" s="31">
        <v>7.4367263620318966E-2</v>
      </c>
      <c r="DT50" s="31">
        <v>169.22899112582161</v>
      </c>
      <c r="DU50" s="31">
        <v>3.1081966731862067</v>
      </c>
      <c r="DV50" s="31">
        <v>-0.38755531047608899</v>
      </c>
      <c r="DW50" s="31">
        <v>-1.1557087681035383</v>
      </c>
      <c r="DX50" s="31">
        <v>-7.7266946998542547</v>
      </c>
      <c r="DY50" s="31">
        <v>2.7008449780317534</v>
      </c>
      <c r="DZ50" s="31">
        <v>-1.6148349975456497</v>
      </c>
      <c r="EA50" s="31">
        <v>1.1499118083047675</v>
      </c>
      <c r="EB50" s="31">
        <v>4.0802628295474976</v>
      </c>
      <c r="EC50" s="31">
        <v>4.0802628295474976</v>
      </c>
      <c r="ED50" s="31">
        <v>-1.5699784045784353</v>
      </c>
      <c r="EE50" s="31">
        <v>8.6717189848819654E-2</v>
      </c>
      <c r="EF50" s="31"/>
      <c r="EG50" s="31"/>
      <c r="EH50" s="31"/>
      <c r="EI50" s="31"/>
      <c r="EJ50" s="31"/>
      <c r="EK50" s="31"/>
      <c r="EL50" s="31"/>
      <c r="EM50" s="31"/>
      <c r="EN50" s="31">
        <v>-4.4982567703347058</v>
      </c>
      <c r="EO50" s="31">
        <v>-4.1557305665964064</v>
      </c>
      <c r="EP50" s="31">
        <v>-4.0409824143987318</v>
      </c>
      <c r="EQ50" s="31">
        <v>-3.5566027683258028</v>
      </c>
      <c r="ER50" s="31">
        <v>-6.507458636676084</v>
      </c>
      <c r="ES50" s="31">
        <v>-5.0912525435249281</v>
      </c>
      <c r="ET50" s="31">
        <v>19.176014210396783</v>
      </c>
      <c r="EU50" s="31">
        <v>10.786921963129629</v>
      </c>
      <c r="EV50" s="31">
        <v>49</v>
      </c>
      <c r="EW50" s="31">
        <v>11.84277053866432</v>
      </c>
      <c r="EX50" s="31">
        <v>19.893719964192538</v>
      </c>
      <c r="EY50" s="31"/>
      <c r="EZ50" s="31"/>
    </row>
    <row r="51" spans="1:156" x14ac:dyDescent="0.2">
      <c r="A51" s="31" t="s">
        <v>131</v>
      </c>
      <c r="B51" s="31">
        <v>2002</v>
      </c>
      <c r="C51" s="31">
        <v>7</v>
      </c>
      <c r="D51" s="31"/>
      <c r="E51" s="31">
        <v>5.89</v>
      </c>
      <c r="F51" s="31"/>
      <c r="G51" s="31">
        <v>72.900000000000006</v>
      </c>
      <c r="H51" s="31">
        <v>72.900000000000006</v>
      </c>
      <c r="I51" s="31">
        <v>72.900000000000006</v>
      </c>
      <c r="J51" s="31">
        <v>5.89</v>
      </c>
      <c r="K51" s="31">
        <v>-47.3</v>
      </c>
      <c r="L51" s="31">
        <v>-30.11</v>
      </c>
      <c r="M51" s="31">
        <v>0.28999999999999559</v>
      </c>
      <c r="N51" s="31">
        <v>-33</v>
      </c>
      <c r="O51" s="31">
        <v>0.73750000000000004</v>
      </c>
      <c r="P51" s="31">
        <v>28.5</v>
      </c>
      <c r="Q51" s="31"/>
      <c r="R51" s="31">
        <v>-0.27219221022990697</v>
      </c>
      <c r="S51" s="31">
        <v>0.22947349918492427</v>
      </c>
      <c r="T51" s="31">
        <v>-2.6449568663446628</v>
      </c>
      <c r="U51" s="31">
        <v>8.7490783856734762</v>
      </c>
      <c r="V51" s="31"/>
      <c r="W51" s="31"/>
      <c r="X51" s="31"/>
      <c r="Y51" s="31"/>
      <c r="Z51" s="31">
        <v>3.4175238923565772</v>
      </c>
      <c r="AA51" s="31">
        <v>7.9276020287881055</v>
      </c>
      <c r="AB51" s="31">
        <v>0.22360853154113358</v>
      </c>
      <c r="AC51" s="31">
        <v>-0.20077873458045012</v>
      </c>
      <c r="AD51" s="31">
        <v>-4.146915134845659</v>
      </c>
      <c r="AE51" s="31">
        <v>8.6574798090052063</v>
      </c>
      <c r="AF51" s="31">
        <v>-1.9583054163168125</v>
      </c>
      <c r="AG51" s="31">
        <v>8.584957733060946E-3</v>
      </c>
      <c r="AH51" s="31">
        <v>-1.1187033035377709</v>
      </c>
      <c r="AI51" s="31">
        <v>-2.0706448817636272</v>
      </c>
      <c r="AJ51" s="31">
        <v>-1.4473932627562789</v>
      </c>
      <c r="AK51" s="31">
        <v>-2.4564081546635919</v>
      </c>
      <c r="AL51" s="31">
        <v>-0.75824710362617509</v>
      </c>
      <c r="AM51" s="31">
        <v>-2.1301350123776075</v>
      </c>
      <c r="AN51" s="31"/>
      <c r="AO51" s="31"/>
      <c r="AP51" s="31"/>
      <c r="AQ51" s="31">
        <v>31</v>
      </c>
      <c r="AR51" s="31">
        <v>0</v>
      </c>
      <c r="AS51" s="31">
        <v>0</v>
      </c>
      <c r="AT51" s="31">
        <v>0</v>
      </c>
      <c r="AU51" s="31">
        <v>0</v>
      </c>
      <c r="AV51" s="31">
        <v>0</v>
      </c>
      <c r="AW51" s="31">
        <v>0</v>
      </c>
      <c r="AX51" s="31">
        <v>0</v>
      </c>
      <c r="AY51" s="31">
        <v>0</v>
      </c>
      <c r="AZ51" s="31">
        <v>2.1110527291151855</v>
      </c>
      <c r="BA51" s="31">
        <v>0.99928492660321511</v>
      </c>
      <c r="BB51" s="31">
        <v>2.064062256068226</v>
      </c>
      <c r="BC51" s="31">
        <v>1.0794065153693087</v>
      </c>
      <c r="BD51" s="31">
        <v>1.8633616956346566</v>
      </c>
      <c r="BE51" s="31">
        <v>0.33087285378555203</v>
      </c>
      <c r="BF51" s="31">
        <v>60</v>
      </c>
      <c r="BG51" s="31">
        <v>0</v>
      </c>
      <c r="BH51" s="31">
        <v>0</v>
      </c>
      <c r="BI51" s="31">
        <v>0</v>
      </c>
      <c r="BJ51" s="31">
        <v>0</v>
      </c>
      <c r="BK51" s="31">
        <v>0</v>
      </c>
      <c r="BL51" s="31">
        <v>0</v>
      </c>
      <c r="BM51" s="31">
        <v>0</v>
      </c>
      <c r="BN51" s="31">
        <v>0</v>
      </c>
      <c r="BO51" s="31">
        <v>35.5</v>
      </c>
      <c r="BP51" s="31">
        <v>11.806180495904226</v>
      </c>
      <c r="BQ51" s="31">
        <v>0.5</v>
      </c>
      <c r="BR51" s="31">
        <v>0.22420135043923101</v>
      </c>
      <c r="BS51" s="31">
        <v>1167.2022416173638</v>
      </c>
      <c r="BT51" s="31">
        <v>49.947909787993794</v>
      </c>
      <c r="BU51" s="31">
        <v>7.3</v>
      </c>
      <c r="BV51" s="31">
        <v>0.23044892137827466</v>
      </c>
      <c r="BW51" s="31">
        <v>1070</v>
      </c>
      <c r="BX51" s="31">
        <v>340.23297884865514</v>
      </c>
      <c r="BY51" s="31">
        <v>7.1655056818158869</v>
      </c>
      <c r="BZ51" s="31">
        <v>-0.41569816121299397</v>
      </c>
      <c r="CA51" s="31">
        <v>-8.0526236406948968</v>
      </c>
      <c r="CB51" s="31">
        <v>0.71268425083223974</v>
      </c>
      <c r="CC51" s="31">
        <v>-9.5652029344194958</v>
      </c>
      <c r="CD51" s="31">
        <v>10.367105284497043</v>
      </c>
      <c r="CE51" s="31">
        <v>7.1838490458886852</v>
      </c>
      <c r="CF51" s="31">
        <v>2.2777192065639014</v>
      </c>
      <c r="CG51" s="31">
        <v>-3.1786596303665426</v>
      </c>
      <c r="CH51" s="31">
        <v>3.4972391693528877</v>
      </c>
      <c r="CI51" s="31">
        <v>-2.8218413231803332</v>
      </c>
      <c r="CJ51" s="31">
        <v>9.2149777896372811</v>
      </c>
      <c r="CK51" s="31">
        <v>13.426457350040621</v>
      </c>
      <c r="CL51" s="31">
        <v>6.3905899266726687</v>
      </c>
      <c r="CM51" s="31">
        <v>2.9492695791720709</v>
      </c>
      <c r="CN51" s="31">
        <v>5.2917639153218836</v>
      </c>
      <c r="CO51" s="31">
        <v>-5.0507655048301023</v>
      </c>
      <c r="CP51" s="31">
        <v>15.229344136008843</v>
      </c>
      <c r="CQ51" s="31">
        <v>2.6176819750975211</v>
      </c>
      <c r="CR51" s="31">
        <v>-2.8148748384376652</v>
      </c>
      <c r="CS51" s="31">
        <v>-4.2205083236275902</v>
      </c>
      <c r="CT51" s="31">
        <v>4.1640131176430231</v>
      </c>
      <c r="CU51" s="31">
        <v>7.0836936121456986E-2</v>
      </c>
      <c r="CV51" s="31">
        <v>0.42998880344111257</v>
      </c>
      <c r="CW51" s="31">
        <v>-3.1719453874955281</v>
      </c>
      <c r="CX51" s="31">
        <v>-3.4118918577613453</v>
      </c>
      <c r="CY51" s="31">
        <v>4.7357291635345611</v>
      </c>
      <c r="CZ51" s="31">
        <v>4.1190176935931451</v>
      </c>
      <c r="DA51" s="31">
        <v>1.0400577143927288</v>
      </c>
      <c r="DB51" s="31">
        <v>-1.5822377589449463</v>
      </c>
      <c r="DC51" s="31">
        <v>0</v>
      </c>
      <c r="DD51" s="31">
        <v>0</v>
      </c>
      <c r="DE51" s="31">
        <v>1</v>
      </c>
      <c r="DF51" s="31">
        <v>-4.0000000000000036E-2</v>
      </c>
      <c r="DG51" s="31">
        <v>1</v>
      </c>
      <c r="DH51" s="31">
        <v>0</v>
      </c>
      <c r="DI51" s="31">
        <v>0</v>
      </c>
      <c r="DJ51" s="31">
        <v>0</v>
      </c>
      <c r="DK51" s="31">
        <v>0</v>
      </c>
      <c r="DL51" s="31">
        <f t="shared" si="0"/>
        <v>0</v>
      </c>
      <c r="DM51" s="31">
        <v>-0.41408479253071434</v>
      </c>
      <c r="DN51" s="31">
        <v>0.49637595304246629</v>
      </c>
      <c r="DO51" s="31">
        <v>-6.097316883508487</v>
      </c>
      <c r="DP51" s="31">
        <v>85.937009673653648</v>
      </c>
      <c r="DQ51" s="31">
        <v>6.3473452762326232</v>
      </c>
      <c r="DR51" s="31">
        <v>-0.33134763068223422</v>
      </c>
      <c r="DS51" s="31">
        <v>-0.17150322902768622</v>
      </c>
      <c r="DT51" s="31">
        <v>78.122094015851459</v>
      </c>
      <c r="DU51" s="31">
        <v>-1.6353708809411032</v>
      </c>
      <c r="DV51" s="31">
        <v>-4.3330525905889621</v>
      </c>
      <c r="DW51" s="31">
        <v>-0.38755531047608899</v>
      </c>
      <c r="DX51" s="31">
        <v>-2.3058061019190217</v>
      </c>
      <c r="DY51" s="31">
        <v>0.13819184901606008</v>
      </c>
      <c r="DZ51" s="31">
        <v>-2.9910499040983933</v>
      </c>
      <c r="EA51" s="31">
        <v>-1.6148349975456497</v>
      </c>
      <c r="EB51" s="31">
        <v>-5.2697038781356236</v>
      </c>
      <c r="EC51" s="31">
        <v>-5.2697038781356236</v>
      </c>
      <c r="ED51" s="31">
        <v>-9.3844083392225208</v>
      </c>
      <c r="EE51" s="31">
        <v>-1.5699784045784353</v>
      </c>
      <c r="EF51" s="31"/>
      <c r="EG51" s="31"/>
      <c r="EH51" s="31"/>
      <c r="EI51" s="31"/>
      <c r="EJ51" s="31"/>
      <c r="EK51" s="31"/>
      <c r="EL51" s="31"/>
      <c r="EM51" s="31"/>
      <c r="EN51" s="31">
        <v>3.5066814086716405</v>
      </c>
      <c r="EO51" s="31">
        <v>6.2766699267953792</v>
      </c>
      <c r="EP51" s="31">
        <v>3.1508606323371029</v>
      </c>
      <c r="EQ51" s="31">
        <v>3.2274851177849699</v>
      </c>
      <c r="ER51" s="31">
        <v>5.516465417699016</v>
      </c>
      <c r="ES51" s="31">
        <v>3.239248822247089</v>
      </c>
      <c r="ET51" s="31">
        <v>-4.0409824143987318</v>
      </c>
      <c r="EU51" s="31">
        <v>-6.507458636676084</v>
      </c>
      <c r="EV51" s="31">
        <v>50</v>
      </c>
      <c r="EW51" s="31">
        <v>-4.1557305665964064</v>
      </c>
      <c r="EX51" s="31">
        <v>-5.0912525435249281</v>
      </c>
      <c r="EY51" s="31"/>
      <c r="EZ51" s="31"/>
    </row>
    <row r="52" spans="1:156" x14ac:dyDescent="0.2">
      <c r="A52" s="31" t="s">
        <v>132</v>
      </c>
      <c r="B52" s="31">
        <v>2002</v>
      </c>
      <c r="C52" s="31">
        <v>9</v>
      </c>
      <c r="D52" s="31"/>
      <c r="E52" s="31">
        <v>6.23</v>
      </c>
      <c r="F52" s="31"/>
      <c r="G52" s="31">
        <v>77.3</v>
      </c>
      <c r="H52" s="31">
        <v>77.3</v>
      </c>
      <c r="I52" s="31">
        <v>77.3</v>
      </c>
      <c r="J52" s="31">
        <v>6.23</v>
      </c>
      <c r="K52" s="31">
        <v>-46</v>
      </c>
      <c r="L52" s="31">
        <v>-31.1</v>
      </c>
      <c r="M52" s="31">
        <v>1.8999999999999995</v>
      </c>
      <c r="N52" s="31">
        <v>-40</v>
      </c>
      <c r="O52" s="31">
        <v>0.72624999999999995</v>
      </c>
      <c r="P52" s="31">
        <v>33.5</v>
      </c>
      <c r="Q52" s="31"/>
      <c r="R52" s="31">
        <v>1.4523450287048469</v>
      </c>
      <c r="S52" s="31">
        <v>-0.95438502193564545</v>
      </c>
      <c r="T52" s="31">
        <v>1.8737539638540925</v>
      </c>
      <c r="U52" s="31">
        <v>-2.5639768030438459</v>
      </c>
      <c r="V52" s="31"/>
      <c r="W52" s="31"/>
      <c r="X52" s="31"/>
      <c r="Y52" s="31"/>
      <c r="Z52" s="31">
        <v>8.8499536739164135</v>
      </c>
      <c r="AA52" s="31">
        <v>3.4175238923565772</v>
      </c>
      <c r="AB52" s="31">
        <v>1.6320265039094883</v>
      </c>
      <c r="AC52" s="31">
        <v>-1.5023839033927344</v>
      </c>
      <c r="AD52" s="31">
        <v>1.2994799147967102</v>
      </c>
      <c r="AE52" s="31">
        <v>-3.159013168259595</v>
      </c>
      <c r="AF52" s="31">
        <v>4.8148841567814378</v>
      </c>
      <c r="AG52" s="31">
        <v>6.4441673597002754E-3</v>
      </c>
      <c r="AH52" s="31">
        <v>3.0181325668242351</v>
      </c>
      <c r="AI52" s="31">
        <v>2.6768063495094623</v>
      </c>
      <c r="AJ52" s="31">
        <v>2.4332799509844989</v>
      </c>
      <c r="AK52" s="31">
        <v>2.850765106928236</v>
      </c>
      <c r="AL52" s="31">
        <v>3.4276377778940628</v>
      </c>
      <c r="AM52" s="31">
        <v>2.7266125787201503</v>
      </c>
      <c r="AN52" s="31"/>
      <c r="AO52" s="31"/>
      <c r="AP52" s="31"/>
      <c r="AQ52" s="31">
        <v>33</v>
      </c>
      <c r="AR52" s="31">
        <v>0</v>
      </c>
      <c r="AS52" s="31">
        <v>0</v>
      </c>
      <c r="AT52" s="31">
        <v>0</v>
      </c>
      <c r="AU52" s="31">
        <v>0</v>
      </c>
      <c r="AV52" s="31">
        <v>0</v>
      </c>
      <c r="AW52" s="31">
        <v>0</v>
      </c>
      <c r="AX52" s="31">
        <v>0</v>
      </c>
      <c r="AY52" s="31">
        <v>0</v>
      </c>
      <c r="AZ52" s="31">
        <v>-1.8985366417403824</v>
      </c>
      <c r="BA52" s="31">
        <v>0.12264660490389277</v>
      </c>
      <c r="BB52" s="31">
        <v>-2.7260643530676014</v>
      </c>
      <c r="BC52" s="31">
        <v>-0.396580336269442</v>
      </c>
      <c r="BD52" s="31">
        <v>-2.0404271723318956</v>
      </c>
      <c r="BE52" s="31">
        <v>-0.61792683008349014</v>
      </c>
      <c r="BF52" s="31">
        <v>60</v>
      </c>
      <c r="BG52" s="31">
        <v>0</v>
      </c>
      <c r="BH52" s="31">
        <v>0</v>
      </c>
      <c r="BI52" s="31">
        <v>0</v>
      </c>
      <c r="BJ52" s="31">
        <v>0</v>
      </c>
      <c r="BK52" s="31">
        <v>0</v>
      </c>
      <c r="BL52" s="31">
        <v>0</v>
      </c>
      <c r="BM52" s="31">
        <v>0</v>
      </c>
      <c r="BN52" s="31">
        <v>0</v>
      </c>
      <c r="BO52" s="31">
        <v>41.75</v>
      </c>
      <c r="BP52" s="31">
        <v>15.046373588691994</v>
      </c>
      <c r="BQ52" s="31">
        <v>-0.75</v>
      </c>
      <c r="BR52" s="31">
        <v>-0.62714337853951241</v>
      </c>
      <c r="BS52" s="31">
        <v>1142.1899274053308</v>
      </c>
      <c r="BT52" s="31">
        <v>48.026325919786714</v>
      </c>
      <c r="BU52" s="31">
        <v>7.6</v>
      </c>
      <c r="BV52" s="31">
        <v>0.14612803567823979</v>
      </c>
      <c r="BW52" s="31">
        <v>1061</v>
      </c>
      <c r="BX52" s="31">
        <v>369.10849014359394</v>
      </c>
      <c r="BY52" s="31">
        <v>9.6398051835772449</v>
      </c>
      <c r="BZ52" s="31">
        <v>0.59930067528316755</v>
      </c>
      <c r="CA52" s="31">
        <v>-4.0364309725094216</v>
      </c>
      <c r="CB52" s="31">
        <v>-0.67441085878547113</v>
      </c>
      <c r="CC52" s="31">
        <v>-7.8001239167062124</v>
      </c>
      <c r="CD52" s="31">
        <v>6.214061158292715</v>
      </c>
      <c r="CE52" s="31">
        <v>6.8787300511262188</v>
      </c>
      <c r="CF52" s="31">
        <v>1.1028884193712116</v>
      </c>
      <c r="CG52" s="31">
        <v>-2.3162886734214005</v>
      </c>
      <c r="CH52" s="31">
        <v>0.97287086561912162</v>
      </c>
      <c r="CI52" s="31">
        <v>-3.5330883366892643</v>
      </c>
      <c r="CJ52" s="31">
        <v>4.7363036352596453</v>
      </c>
      <c r="CK52" s="31">
        <v>15.842326251377443</v>
      </c>
      <c r="CL52" s="31">
        <v>7.7345990319611335</v>
      </c>
      <c r="CM52" s="31">
        <v>6.4293440716907826</v>
      </c>
      <c r="CN52" s="31">
        <v>3.4749305965515607</v>
      </c>
      <c r="CO52" s="31">
        <v>-2.9372137839642072</v>
      </c>
      <c r="CP52" s="31">
        <v>14.1180458430212</v>
      </c>
      <c r="CQ52" s="31">
        <v>-4.4003404887299702</v>
      </c>
      <c r="CR52" s="31">
        <v>-5.6018481457600462</v>
      </c>
      <c r="CS52" s="31">
        <v>-3.7611405488838514</v>
      </c>
      <c r="CT52" s="31">
        <v>0.60337159284990405</v>
      </c>
      <c r="CU52" s="31">
        <v>-1.7884323716723838</v>
      </c>
      <c r="CV52" s="31">
        <v>1.2675053911168361</v>
      </c>
      <c r="CW52" s="31">
        <v>-3.8350643088456611</v>
      </c>
      <c r="CX52" s="31">
        <v>-1.6400881892716794</v>
      </c>
      <c r="CY52" s="31">
        <v>-9.1438026088610727</v>
      </c>
      <c r="CZ52" s="31">
        <v>-5.3117513965052074</v>
      </c>
      <c r="DA52" s="31">
        <v>-9.3462918016988983</v>
      </c>
      <c r="DB52" s="31">
        <v>-9.4233457857168546</v>
      </c>
      <c r="DC52" s="31">
        <v>0</v>
      </c>
      <c r="DD52" s="31">
        <v>0</v>
      </c>
      <c r="DE52" s="31">
        <v>1</v>
      </c>
      <c r="DF52" s="31">
        <v>0.34000000000000075</v>
      </c>
      <c r="DG52" s="31">
        <v>1</v>
      </c>
      <c r="DH52" s="31">
        <v>0</v>
      </c>
      <c r="DI52" s="31">
        <v>0</v>
      </c>
      <c r="DJ52" s="31">
        <v>0</v>
      </c>
      <c r="DK52" s="31">
        <v>0</v>
      </c>
      <c r="DL52" s="31">
        <f t="shared" si="0"/>
        <v>0</v>
      </c>
      <c r="DM52" s="31">
        <v>1.3855865634500117</v>
      </c>
      <c r="DN52" s="31">
        <v>-0.72130043207257988</v>
      </c>
      <c r="DO52" s="31">
        <v>1.2586866095413307</v>
      </c>
      <c r="DP52" s="31">
        <v>-34.757937072238008</v>
      </c>
      <c r="DQ52" s="31">
        <v>-1.6783929224203737</v>
      </c>
      <c r="DR52" s="31">
        <v>0.37095283394070638</v>
      </c>
      <c r="DS52" s="31">
        <v>-0.14318681497932412</v>
      </c>
      <c r="DT52" s="31">
        <v>19.042158236177091</v>
      </c>
      <c r="DU52" s="31">
        <v>0.69043573563721594</v>
      </c>
      <c r="DV52" s="31">
        <v>0.36738117033662659</v>
      </c>
      <c r="DW52" s="31">
        <v>-4.3330525905889621</v>
      </c>
      <c r="DX52" s="31">
        <v>29.19787739577048</v>
      </c>
      <c r="DY52" s="31">
        <v>0.70442975577820732</v>
      </c>
      <c r="DZ52" s="31">
        <v>-0.97487563535099475</v>
      </c>
      <c r="EA52" s="31">
        <v>-2.9910499040983933</v>
      </c>
      <c r="EB52" s="31">
        <v>-3.1716335429453775</v>
      </c>
      <c r="EC52" s="31">
        <v>-3.1716335429453775</v>
      </c>
      <c r="ED52" s="31">
        <v>-3.5212843052380878</v>
      </c>
      <c r="EE52" s="31">
        <v>-9.3844083392225208</v>
      </c>
      <c r="EF52" s="31"/>
      <c r="EG52" s="31"/>
      <c r="EH52" s="31"/>
      <c r="EI52" s="31"/>
      <c r="EJ52" s="31"/>
      <c r="EK52" s="31"/>
      <c r="EL52" s="31"/>
      <c r="EM52" s="31"/>
      <c r="EN52" s="31">
        <v>-0.27219221022990697</v>
      </c>
      <c r="EO52" s="31">
        <v>-2.6449568663446628</v>
      </c>
      <c r="EP52" s="31">
        <v>8.7490783856734762</v>
      </c>
      <c r="EQ52" s="31">
        <v>0.22360853154113358</v>
      </c>
      <c r="ER52" s="31">
        <v>-4.146915134845659</v>
      </c>
      <c r="ES52" s="31">
        <v>8.6574798090052063</v>
      </c>
      <c r="ET52" s="31">
        <v>3.1508606323371029</v>
      </c>
      <c r="EU52" s="31">
        <v>5.516465417699016</v>
      </c>
      <c r="EV52" s="31">
        <v>51</v>
      </c>
      <c r="EW52" s="31">
        <v>6.2766699267953792</v>
      </c>
      <c r="EX52" s="31">
        <v>3.239248822247089</v>
      </c>
      <c r="EY52" s="31"/>
      <c r="EZ52" s="31"/>
    </row>
    <row r="53" spans="1:156" x14ac:dyDescent="0.2">
      <c r="A53" s="31" t="s">
        <v>133</v>
      </c>
      <c r="B53" s="31">
        <v>2002</v>
      </c>
      <c r="C53" s="31">
        <v>11</v>
      </c>
      <c r="D53" s="31"/>
      <c r="E53" s="31">
        <v>6.36</v>
      </c>
      <c r="F53" s="31"/>
      <c r="G53" s="31">
        <v>83</v>
      </c>
      <c r="H53" s="31">
        <v>83</v>
      </c>
      <c r="I53" s="31">
        <v>83</v>
      </c>
      <c r="J53" s="31">
        <v>6.36</v>
      </c>
      <c r="K53" s="31">
        <v>-46.400000000000006</v>
      </c>
      <c r="L53" s="31">
        <v>-25.000000000000004</v>
      </c>
      <c r="M53" s="31">
        <v>-9</v>
      </c>
      <c r="N53" s="31">
        <v>-54</v>
      </c>
      <c r="O53" s="31">
        <v>0.71499999999999997</v>
      </c>
      <c r="P53" s="31">
        <v>47.6</v>
      </c>
      <c r="Q53" s="31"/>
      <c r="R53" s="31">
        <v>-0.15916350339785407</v>
      </c>
      <c r="S53" s="31">
        <v>6.1044689619375392</v>
      </c>
      <c r="T53" s="31">
        <v>-9.2720447320876094</v>
      </c>
      <c r="U53" s="31">
        <v>-13.865576182232626</v>
      </c>
      <c r="V53" s="31"/>
      <c r="W53" s="31"/>
      <c r="X53" s="31"/>
      <c r="Y53" s="31"/>
      <c r="Z53" s="31">
        <v>11.690505567478533</v>
      </c>
      <c r="AA53" s="31">
        <v>8.8499536739164135</v>
      </c>
      <c r="AB53" s="31">
        <v>0.1795543038236575</v>
      </c>
      <c r="AC53" s="31">
        <v>4.8673703901920584</v>
      </c>
      <c r="AD53" s="31">
        <v>-10.052828617386149</v>
      </c>
      <c r="AE53" s="31">
        <v>-13.784067480323772</v>
      </c>
      <c r="AF53" s="31">
        <v>16.418557009194039</v>
      </c>
      <c r="AG53" s="31">
        <v>4.5936853920031575E-3</v>
      </c>
      <c r="AH53" s="31">
        <v>8.7991061451743917</v>
      </c>
      <c r="AI53" s="31">
        <v>6.2359452275237857</v>
      </c>
      <c r="AJ53" s="31">
        <v>11.649219062925752</v>
      </c>
      <c r="AK53" s="31">
        <v>10.365111630111926</v>
      </c>
      <c r="AL53" s="31">
        <v>8.9135226594143262</v>
      </c>
      <c r="AM53" s="31">
        <v>9.7146407856158703</v>
      </c>
      <c r="AN53" s="31"/>
      <c r="AO53" s="31"/>
      <c r="AP53" s="31"/>
      <c r="AQ53" s="31">
        <v>35</v>
      </c>
      <c r="AR53" s="31">
        <v>0</v>
      </c>
      <c r="AS53" s="31">
        <v>0</v>
      </c>
      <c r="AT53" s="31">
        <v>0</v>
      </c>
      <c r="AU53" s="31">
        <v>0</v>
      </c>
      <c r="AV53" s="31">
        <v>0</v>
      </c>
      <c r="AW53" s="31">
        <v>0</v>
      </c>
      <c r="AX53" s="31">
        <v>0</v>
      </c>
      <c r="AY53" s="31">
        <v>0</v>
      </c>
      <c r="AZ53" s="31">
        <v>3.4929495236672019</v>
      </c>
      <c r="BA53" s="31">
        <v>3.9242034842834319</v>
      </c>
      <c r="BB53" s="31">
        <v>4.2639319826513891</v>
      </c>
      <c r="BC53" s="31">
        <v>3.6515809065861671</v>
      </c>
      <c r="BD53" s="31">
        <v>3.9929253252326786</v>
      </c>
      <c r="BE53" s="31">
        <v>3.9596467657292687</v>
      </c>
      <c r="BF53" s="31">
        <v>60</v>
      </c>
      <c r="BG53" s="31">
        <v>1</v>
      </c>
      <c r="BH53" s="31">
        <v>0</v>
      </c>
      <c r="BI53" s="31">
        <v>0</v>
      </c>
      <c r="BJ53" s="31">
        <v>0</v>
      </c>
      <c r="BK53" s="31">
        <v>0</v>
      </c>
      <c r="BL53" s="31">
        <v>0</v>
      </c>
      <c r="BM53" s="31">
        <v>0</v>
      </c>
      <c r="BN53" s="31">
        <v>0</v>
      </c>
      <c r="BO53" s="31">
        <v>48</v>
      </c>
      <c r="BP53" s="31">
        <v>17.645061235780492</v>
      </c>
      <c r="BQ53" s="31">
        <v>-2</v>
      </c>
      <c r="BR53" s="31">
        <v>-1.2837665343980333</v>
      </c>
      <c r="BS53" s="31">
        <v>1154.5215417024945</v>
      </c>
      <c r="BT53" s="31">
        <v>49.261911700739525</v>
      </c>
      <c r="BU53" s="31">
        <v>8.6</v>
      </c>
      <c r="BV53" s="31">
        <v>0.41497334797081703</v>
      </c>
      <c r="BW53" s="31">
        <v>892</v>
      </c>
      <c r="BX53" s="31">
        <v>359.34298517838607</v>
      </c>
      <c r="BY53" s="31">
        <v>8.6608500176411738</v>
      </c>
      <c r="BZ53" s="31">
        <v>0.38255751408505745</v>
      </c>
      <c r="CA53" s="31">
        <v>4.6175445881088422</v>
      </c>
      <c r="CB53" s="31">
        <v>7.4930148496559354</v>
      </c>
      <c r="CC53" s="31">
        <v>0.53302652702101483</v>
      </c>
      <c r="CD53" s="31">
        <v>7.6582442429149893</v>
      </c>
      <c r="CE53" s="31">
        <v>12.641068836556155</v>
      </c>
      <c r="CF53" s="31">
        <v>7.3217353228637343</v>
      </c>
      <c r="CG53" s="31">
        <v>9.9582811830624145</v>
      </c>
      <c r="CH53" s="31">
        <v>11.964988902146882</v>
      </c>
      <c r="CI53" s="31">
        <v>7.8012732985318998</v>
      </c>
      <c r="CJ53" s="31">
        <v>12.01614992191357</v>
      </c>
      <c r="CK53" s="31">
        <v>4.5450153755775613</v>
      </c>
      <c r="CL53" s="31">
        <v>-2.9943678048206808</v>
      </c>
      <c r="CM53" s="31">
        <v>1.7629257134198113</v>
      </c>
      <c r="CN53" s="31">
        <v>3.5009077860800186</v>
      </c>
      <c r="CO53" s="31">
        <v>-4.3816314699269174</v>
      </c>
      <c r="CP53" s="31">
        <v>4.1383707411863941</v>
      </c>
      <c r="CQ53" s="31">
        <v>1.969028454005894</v>
      </c>
      <c r="CR53" s="31">
        <v>1.7531480064268643</v>
      </c>
      <c r="CS53" s="31">
        <v>0.59589549582049295</v>
      </c>
      <c r="CT53" s="31">
        <v>-3.6836311803216466</v>
      </c>
      <c r="CU53" s="31">
        <v>-0.3892599260159984</v>
      </c>
      <c r="CV53" s="31">
        <v>-0.35099259850287701</v>
      </c>
      <c r="CW53" s="31">
        <v>-1.5094178010856569</v>
      </c>
      <c r="CX53" s="31">
        <v>-1.1877666878467583</v>
      </c>
      <c r="CY53" s="31">
        <v>1.4831632757042423</v>
      </c>
      <c r="CZ53" s="31">
        <v>0.5085066692142719</v>
      </c>
      <c r="DA53" s="31">
        <v>1.3841337853707676</v>
      </c>
      <c r="DB53" s="31">
        <v>-3.4318038880764332</v>
      </c>
      <c r="DC53" s="31">
        <v>0</v>
      </c>
      <c r="DD53" s="31">
        <v>0</v>
      </c>
      <c r="DE53" s="31">
        <v>1</v>
      </c>
      <c r="DF53" s="31">
        <v>0.12999999999999989</v>
      </c>
      <c r="DG53" s="31">
        <v>1</v>
      </c>
      <c r="DH53" s="31">
        <v>0</v>
      </c>
      <c r="DI53" s="31">
        <v>0</v>
      </c>
      <c r="DJ53" s="31">
        <v>0</v>
      </c>
      <c r="DK53" s="31">
        <v>0</v>
      </c>
      <c r="DL53" s="31">
        <f t="shared" si="0"/>
        <v>0</v>
      </c>
      <c r="DM53" s="31">
        <v>-0.26173792841951476</v>
      </c>
      <c r="DN53" s="31">
        <v>6.1369181169656368</v>
      </c>
      <c r="DO53" s="31">
        <v>-10.786072309117714</v>
      </c>
      <c r="DP53" s="31">
        <v>8.1169596803638324</v>
      </c>
      <c r="DQ53" s="31">
        <v>2.4622694493419739</v>
      </c>
      <c r="DR53" s="31">
        <v>1.0138741144357617</v>
      </c>
      <c r="DS53" s="31">
        <v>0.19732839759763074</v>
      </c>
      <c r="DT53" s="31">
        <v>-149.04035099186859</v>
      </c>
      <c r="DU53" s="31">
        <v>4.4112561617531298</v>
      </c>
      <c r="DV53" s="31">
        <v>3.662448641348623</v>
      </c>
      <c r="DW53" s="31">
        <v>0.36738117033662659</v>
      </c>
      <c r="DX53" s="31">
        <v>-8.8446779280107606</v>
      </c>
      <c r="DY53" s="31">
        <v>10.863454832924834</v>
      </c>
      <c r="DZ53" s="31">
        <v>9.4043306128674651</v>
      </c>
      <c r="EA53" s="31">
        <v>-0.97487563535099475</v>
      </c>
      <c r="EB53" s="31">
        <v>-4.4887072921898943</v>
      </c>
      <c r="EC53" s="31">
        <v>-4.4887072921898943</v>
      </c>
      <c r="ED53" s="31">
        <v>-4.3161666672601653</v>
      </c>
      <c r="EE53" s="31">
        <v>-3.5212843052380878</v>
      </c>
      <c r="EF53" s="31"/>
      <c r="EG53" s="31"/>
      <c r="EH53" s="31"/>
      <c r="EI53" s="31"/>
      <c r="EJ53" s="31"/>
      <c r="EK53" s="31"/>
      <c r="EL53" s="31"/>
      <c r="EM53" s="31"/>
      <c r="EN53" s="31">
        <v>1.4523450287048469</v>
      </c>
      <c r="EO53" s="31">
        <v>1.8737539638540925</v>
      </c>
      <c r="EP53" s="31">
        <v>-2.5639768030438459</v>
      </c>
      <c r="EQ53" s="31">
        <v>1.6320265039094883</v>
      </c>
      <c r="ER53" s="31">
        <v>1.2994799147967102</v>
      </c>
      <c r="ES53" s="31">
        <v>-3.159013168259595</v>
      </c>
      <c r="ET53" s="31">
        <v>8.7490783856734762</v>
      </c>
      <c r="EU53" s="31">
        <v>-4.146915134845659</v>
      </c>
      <c r="EV53" s="31">
        <v>52</v>
      </c>
      <c r="EW53" s="31">
        <v>-2.6449568663446628</v>
      </c>
      <c r="EX53" s="31">
        <v>8.6574798090052063</v>
      </c>
      <c r="EY53" s="31"/>
      <c r="EZ53" s="31"/>
    </row>
    <row r="54" spans="1:156" x14ac:dyDescent="0.2">
      <c r="A54" s="31" t="s">
        <v>134</v>
      </c>
      <c r="B54" s="31">
        <v>2003</v>
      </c>
      <c r="C54" s="31">
        <v>1</v>
      </c>
      <c r="D54" s="31"/>
      <c r="E54" s="31">
        <v>6.21</v>
      </c>
      <c r="F54" s="31"/>
      <c r="G54" s="31">
        <v>75.3</v>
      </c>
      <c r="H54" s="31">
        <v>75.3</v>
      </c>
      <c r="I54" s="31">
        <v>75.3</v>
      </c>
      <c r="J54" s="31">
        <v>6.21</v>
      </c>
      <c r="K54" s="31">
        <v>-44.300000000000004</v>
      </c>
      <c r="L54" s="31">
        <v>-31.8</v>
      </c>
      <c r="M54" s="31">
        <v>-6.2999999999999989</v>
      </c>
      <c r="N54" s="31">
        <v>-39</v>
      </c>
      <c r="O54" s="31">
        <v>0.70374999999999999</v>
      </c>
      <c r="P54" s="31">
        <v>30.7</v>
      </c>
      <c r="Q54" s="31"/>
      <c r="R54" s="31">
        <v>2.2253188220024058</v>
      </c>
      <c r="S54" s="31">
        <v>-6.6494652308351343</v>
      </c>
      <c r="T54" s="31">
        <v>-1.0521982327123907</v>
      </c>
      <c r="U54" s="31">
        <v>9.0816071368761584</v>
      </c>
      <c r="V54" s="31"/>
      <c r="W54" s="31"/>
      <c r="X54" s="31"/>
      <c r="Y54" s="31"/>
      <c r="Z54" s="31">
        <v>-0.29607144960747006</v>
      </c>
      <c r="AA54" s="31">
        <v>11.690505567478533</v>
      </c>
      <c r="AB54" s="31">
        <v>2.3498305309741627</v>
      </c>
      <c r="AC54" s="31">
        <v>-4.8254097162418663</v>
      </c>
      <c r="AD54" s="31">
        <v>-0.40777915715193452</v>
      </c>
      <c r="AE54" s="31">
        <v>10.339835442132468</v>
      </c>
      <c r="AF54" s="31">
        <v>-9.3173941956867381</v>
      </c>
      <c r="AG54" s="31">
        <v>2.9405055548998682E-3</v>
      </c>
      <c r="AH54" s="31">
        <v>0.67399485883611021</v>
      </c>
      <c r="AI54" s="31">
        <v>0.92247893727829933</v>
      </c>
      <c r="AJ54" s="31">
        <v>3.0782983654724205</v>
      </c>
      <c r="AK54" s="31">
        <v>0.72116892670082677</v>
      </c>
      <c r="AL54" s="31">
        <v>0.99940754093458395</v>
      </c>
      <c r="AM54" s="31">
        <v>0.47083392770539945</v>
      </c>
      <c r="AN54" s="31"/>
      <c r="AO54" s="31"/>
      <c r="AP54" s="31"/>
      <c r="AQ54" s="31">
        <v>37</v>
      </c>
      <c r="AR54" s="31">
        <v>0</v>
      </c>
      <c r="AS54" s="31">
        <v>0</v>
      </c>
      <c r="AT54" s="31">
        <v>0</v>
      </c>
      <c r="AU54" s="31">
        <v>0</v>
      </c>
      <c r="AV54" s="31">
        <v>0</v>
      </c>
      <c r="AW54" s="31">
        <v>0</v>
      </c>
      <c r="AX54" s="31">
        <v>0</v>
      </c>
      <c r="AY54" s="31">
        <v>0</v>
      </c>
      <c r="AZ54" s="31">
        <v>6.846976768944951</v>
      </c>
      <c r="BA54" s="31">
        <v>11.184600250359162</v>
      </c>
      <c r="BB54" s="31">
        <v>8.946387355588227</v>
      </c>
      <c r="BC54" s="31">
        <v>10.24745249706551</v>
      </c>
      <c r="BD54" s="31">
        <v>8.5377526336461855</v>
      </c>
      <c r="BE54" s="31">
        <v>12.695012624221212</v>
      </c>
      <c r="BF54" s="31">
        <v>66</v>
      </c>
      <c r="BG54" s="31">
        <v>0</v>
      </c>
      <c r="BH54" s="31">
        <v>0</v>
      </c>
      <c r="BI54" s="31">
        <v>0</v>
      </c>
      <c r="BJ54" s="31">
        <v>0</v>
      </c>
      <c r="BK54" s="31">
        <v>0</v>
      </c>
      <c r="BL54" s="31">
        <v>0</v>
      </c>
      <c r="BM54" s="31">
        <v>0</v>
      </c>
      <c r="BN54" s="31">
        <v>0</v>
      </c>
      <c r="BO54" s="31">
        <v>40</v>
      </c>
      <c r="BP54" s="31">
        <v>5.6171579537921312</v>
      </c>
      <c r="BQ54" s="31">
        <v>-6</v>
      </c>
      <c r="BR54" s="31">
        <v>-4.5759063018465262</v>
      </c>
      <c r="BS54" s="31">
        <v>1111.2737217517556</v>
      </c>
      <c r="BT54" s="31">
        <v>40.46420624025879</v>
      </c>
      <c r="BU54" s="31">
        <v>9.1</v>
      </c>
      <c r="BV54" s="31">
        <v>0.53147891704225581</v>
      </c>
      <c r="BW54" s="31">
        <v>805</v>
      </c>
      <c r="BX54" s="31">
        <v>346.44478889364785</v>
      </c>
      <c r="BY54" s="31">
        <v>12.791285625873911</v>
      </c>
      <c r="BZ54" s="31">
        <v>1.1777191805178049</v>
      </c>
      <c r="CA54" s="31">
        <v>11.244532368417978</v>
      </c>
      <c r="CB54" s="31">
        <v>13.30575508353801</v>
      </c>
      <c r="CC54" s="31">
        <v>7.1287903649160995</v>
      </c>
      <c r="CD54" s="31">
        <v>12.19402564850521</v>
      </c>
      <c r="CE54" s="31">
        <v>7.0252699524986575</v>
      </c>
      <c r="CF54" s="31">
        <v>-0.32448682369667381</v>
      </c>
      <c r="CG54" s="31">
        <v>6.2455661113043313</v>
      </c>
      <c r="CH54" s="31">
        <v>7.2850146930003454</v>
      </c>
      <c r="CI54" s="31">
        <v>3.6958855012788909</v>
      </c>
      <c r="CJ54" s="31">
        <v>6.7744809089234188</v>
      </c>
      <c r="CK54" s="31">
        <v>8.6384119582955137</v>
      </c>
      <c r="CL54" s="31">
        <v>-1.5121702570369759</v>
      </c>
      <c r="CM54" s="31">
        <v>7.5797165342843282</v>
      </c>
      <c r="CN54" s="31">
        <v>10.935739051213885</v>
      </c>
      <c r="CO54" s="31">
        <v>3.1860351651100309</v>
      </c>
      <c r="CP54" s="31">
        <v>8.0539280753496865</v>
      </c>
      <c r="CQ54" s="31">
        <v>-0.70814187955888319</v>
      </c>
      <c r="CR54" s="31">
        <v>8.3187765409310099</v>
      </c>
      <c r="CS54" s="31">
        <v>8.1098872676395519</v>
      </c>
      <c r="CT54" s="31">
        <v>0.95328640958764654</v>
      </c>
      <c r="CU54" s="31">
        <v>5.7985598891711527</v>
      </c>
      <c r="CV54" s="31">
        <v>6.4914888095466061</v>
      </c>
      <c r="CW54" s="31">
        <v>10.904832563728901</v>
      </c>
      <c r="CX54" s="31">
        <v>10.839086530376997</v>
      </c>
      <c r="CY54" s="31">
        <v>-11.381397203745102</v>
      </c>
      <c r="CZ54" s="31">
        <v>-10.769873425385228</v>
      </c>
      <c r="DA54" s="31">
        <v>-5.091664098156838</v>
      </c>
      <c r="DB54" s="31">
        <v>-4.3615251899435936</v>
      </c>
      <c r="DC54" s="31">
        <v>0</v>
      </c>
      <c r="DD54" s="31">
        <v>0</v>
      </c>
      <c r="DE54" s="31">
        <v>1</v>
      </c>
      <c r="DF54" s="31">
        <v>-0.15000000000000036</v>
      </c>
      <c r="DG54" s="31">
        <v>1</v>
      </c>
      <c r="DH54" s="31">
        <v>0</v>
      </c>
      <c r="DI54" s="31">
        <v>0</v>
      </c>
      <c r="DJ54" s="31">
        <v>0</v>
      </c>
      <c r="DK54" s="31">
        <v>0</v>
      </c>
      <c r="DL54" s="31">
        <f t="shared" si="0"/>
        <v>0</v>
      </c>
      <c r="DM54" s="31">
        <v>2.1704285395153229</v>
      </c>
      <c r="DN54" s="31">
        <v>-5.713855184336162</v>
      </c>
      <c r="DO54" s="31">
        <v>1.5564943456485905</v>
      </c>
      <c r="DP54" s="31">
        <v>-47.784601250494994</v>
      </c>
      <c r="DQ54" s="31">
        <v>-8.2737237991748955</v>
      </c>
      <c r="DR54" s="31">
        <v>0.42869807169944779</v>
      </c>
      <c r="DS54" s="31">
        <v>0.17548126937111069</v>
      </c>
      <c r="DT54" s="31">
        <v>-95.952830519869536</v>
      </c>
      <c r="DU54" s="31">
        <v>10.190611946746067</v>
      </c>
      <c r="DV54" s="31">
        <v>7.7523430638606241</v>
      </c>
      <c r="DW54" s="31">
        <v>3.662448641348623</v>
      </c>
      <c r="DX54" s="31">
        <v>-12.499877974813945</v>
      </c>
      <c r="DY54" s="31">
        <v>6.6755854940518198</v>
      </c>
      <c r="DZ54" s="31">
        <v>0.91155038807958899</v>
      </c>
      <c r="EA54" s="31">
        <v>9.4043306128674651</v>
      </c>
      <c r="EB54" s="31">
        <v>3.101499927546767</v>
      </c>
      <c r="EC54" s="31">
        <v>3.101499927546767</v>
      </c>
      <c r="ED54" s="31">
        <v>4.1960358425252808</v>
      </c>
      <c r="EE54" s="31">
        <v>-4.3161666672601653</v>
      </c>
      <c r="EF54" s="31"/>
      <c r="EG54" s="31"/>
      <c r="EH54" s="31"/>
      <c r="EI54" s="31"/>
      <c r="EJ54" s="31"/>
      <c r="EK54" s="31"/>
      <c r="EL54" s="31"/>
      <c r="EM54" s="31"/>
      <c r="EN54" s="31">
        <v>-0.15916350339785407</v>
      </c>
      <c r="EO54" s="31">
        <v>-9.2720447320876094</v>
      </c>
      <c r="EP54" s="31">
        <v>-13.865576182232626</v>
      </c>
      <c r="EQ54" s="31">
        <v>0.1795543038236575</v>
      </c>
      <c r="ER54" s="31">
        <v>-10.052828617386149</v>
      </c>
      <c r="ES54" s="31">
        <v>-13.784067480323772</v>
      </c>
      <c r="ET54" s="31">
        <v>-2.5639768030438459</v>
      </c>
      <c r="EU54" s="31">
        <v>1.2994799147967102</v>
      </c>
      <c r="EV54" s="31">
        <v>53</v>
      </c>
      <c r="EW54" s="31">
        <v>1.8737539638540925</v>
      </c>
      <c r="EX54" s="31">
        <v>-3.159013168259595</v>
      </c>
      <c r="EY54" s="31"/>
      <c r="EZ54" s="31"/>
    </row>
    <row r="55" spans="1:156" x14ac:dyDescent="0.2">
      <c r="A55" s="31" t="s">
        <v>135</v>
      </c>
      <c r="B55" s="31">
        <v>2003</v>
      </c>
      <c r="C55" s="31">
        <v>3</v>
      </c>
      <c r="D55" s="31"/>
      <c r="E55" s="31">
        <v>5.97</v>
      </c>
      <c r="F55" s="31"/>
      <c r="G55" s="31">
        <v>74.900000000000006</v>
      </c>
      <c r="H55" s="31">
        <v>74.900000000000006</v>
      </c>
      <c r="I55" s="31">
        <v>74.900000000000006</v>
      </c>
      <c r="J55" s="31">
        <v>5.97</v>
      </c>
      <c r="K55" s="31">
        <v>-52.2</v>
      </c>
      <c r="L55" s="31">
        <v>-35.300000000000004</v>
      </c>
      <c r="M55" s="31">
        <v>-7.5999999999999979</v>
      </c>
      <c r="N55" s="31">
        <v>-47</v>
      </c>
      <c r="O55" s="31">
        <v>0.6925</v>
      </c>
      <c r="P55" s="31">
        <v>30.9</v>
      </c>
      <c r="Q55" s="31"/>
      <c r="R55" s="31">
        <v>-7.6067793826600107</v>
      </c>
      <c r="S55" s="31">
        <v>-3.5745546961901269</v>
      </c>
      <c r="T55" s="31">
        <v>-2.3583872372640342</v>
      </c>
      <c r="U55" s="31">
        <v>-5.5211868843373999</v>
      </c>
      <c r="V55" s="31"/>
      <c r="W55" s="31"/>
      <c r="X55" s="31"/>
      <c r="Y55" s="31"/>
      <c r="Z55" s="31">
        <v>3.2819182624931167</v>
      </c>
      <c r="AA55" s="31">
        <v>-0.29607144960747006</v>
      </c>
      <c r="AB55" s="31">
        <v>-7.1606998673222426</v>
      </c>
      <c r="AC55" s="31">
        <v>-5.9461066821141824</v>
      </c>
      <c r="AD55" s="31">
        <v>-2.1485200213973976</v>
      </c>
      <c r="AE55" s="31">
        <v>-5.5533897264376852</v>
      </c>
      <c r="AF55" s="31">
        <v>-0.70216197897888066</v>
      </c>
      <c r="AG55" s="31">
        <v>1.4376329200842214E-3</v>
      </c>
      <c r="AH55" s="31">
        <v>1.873223031251527</v>
      </c>
      <c r="AI55" s="31">
        <v>1.7508418761225641</v>
      </c>
      <c r="AJ55" s="31">
        <v>3.0976305531351471</v>
      </c>
      <c r="AK55" s="31">
        <v>1.357938368520081</v>
      </c>
      <c r="AL55" s="31">
        <v>0.38529242245483886</v>
      </c>
      <c r="AM55" s="31">
        <v>8.9103831349319762E-2</v>
      </c>
      <c r="AN55" s="31"/>
      <c r="AO55" s="31"/>
      <c r="AP55" s="31"/>
      <c r="AQ55" s="31">
        <v>39</v>
      </c>
      <c r="AR55" s="31">
        <v>0</v>
      </c>
      <c r="AS55" s="31">
        <v>0</v>
      </c>
      <c r="AT55" s="31">
        <v>0</v>
      </c>
      <c r="AU55" s="31">
        <v>0</v>
      </c>
      <c r="AV55" s="31">
        <v>0</v>
      </c>
      <c r="AW55" s="31">
        <v>0</v>
      </c>
      <c r="AX55" s="31">
        <v>0</v>
      </c>
      <c r="AY55" s="31">
        <v>0</v>
      </c>
      <c r="AZ55" s="31">
        <v>-4.5709067081453538</v>
      </c>
      <c r="BA55" s="31">
        <v>-2.4330340540898536</v>
      </c>
      <c r="BB55" s="31">
        <v>-5.6439453399202639</v>
      </c>
      <c r="BC55" s="31">
        <v>-2.4053028074415495</v>
      </c>
      <c r="BD55" s="31">
        <v>-5.0511613211031356</v>
      </c>
      <c r="BE55" s="31">
        <v>-1.9127083341427844</v>
      </c>
      <c r="BF55" s="31">
        <v>66</v>
      </c>
      <c r="BG55" s="31">
        <v>0</v>
      </c>
      <c r="BH55" s="31">
        <v>0</v>
      </c>
      <c r="BI55" s="31">
        <v>0</v>
      </c>
      <c r="BJ55" s="31">
        <v>0</v>
      </c>
      <c r="BK55" s="31">
        <v>0</v>
      </c>
      <c r="BL55" s="31">
        <v>0</v>
      </c>
      <c r="BM55" s="31">
        <v>0</v>
      </c>
      <c r="BN55" s="31">
        <v>0</v>
      </c>
      <c r="BO55" s="31">
        <v>32</v>
      </c>
      <c r="BP55" s="31">
        <v>-0.37637142097756893</v>
      </c>
      <c r="BQ55" s="31">
        <v>-10</v>
      </c>
      <c r="BR55" s="31">
        <v>-6.4778046995335714</v>
      </c>
      <c r="BS55" s="31">
        <v>1148.6834585382298</v>
      </c>
      <c r="BT55" s="31">
        <v>44.712269730834926</v>
      </c>
      <c r="BU55" s="31">
        <v>8.9</v>
      </c>
      <c r="BV55" s="31">
        <v>0.32221929473391808</v>
      </c>
      <c r="BW55" s="31">
        <v>853</v>
      </c>
      <c r="BX55" s="31">
        <v>345.80302271678363</v>
      </c>
      <c r="BY55" s="31">
        <v>3.134941334938766</v>
      </c>
      <c r="BZ55" s="31">
        <v>-6.0922260727268522</v>
      </c>
      <c r="CA55" s="31">
        <v>1.5337372562943301</v>
      </c>
      <c r="CB55" s="31">
        <v>-1.2628241548908079</v>
      </c>
      <c r="CC55" s="31">
        <v>-3.2516310628880873</v>
      </c>
      <c r="CD55" s="31">
        <v>4.4152210533380725</v>
      </c>
      <c r="CE55" s="31">
        <v>2.5009257867090611</v>
      </c>
      <c r="CF55" s="31">
        <v>-3.4158796679026899</v>
      </c>
      <c r="CG55" s="31">
        <v>1.510652140007565</v>
      </c>
      <c r="CH55" s="31">
        <v>-2.2835865678977996E-2</v>
      </c>
      <c r="CI55" s="31">
        <v>-1.2907970933401387</v>
      </c>
      <c r="CJ55" s="31">
        <v>3.3520176510960908</v>
      </c>
      <c r="CK55" s="31">
        <v>6.1331119117723443</v>
      </c>
      <c r="CL55" s="31">
        <v>-2.224141689902897</v>
      </c>
      <c r="CM55" s="31">
        <v>5.0330002059385262</v>
      </c>
      <c r="CN55" s="31">
        <v>1.1313472858032725</v>
      </c>
      <c r="CO55" s="31">
        <v>-0.79957401284138729</v>
      </c>
      <c r="CP55" s="31">
        <v>6.8144096780392278</v>
      </c>
      <c r="CQ55" s="31">
        <v>4.161398327582333</v>
      </c>
      <c r="CR55" s="31">
        <v>8.8953382626202853</v>
      </c>
      <c r="CS55" s="31">
        <v>8.7806276611092322</v>
      </c>
      <c r="CT55" s="31">
        <v>4.6846047186000677</v>
      </c>
      <c r="CU55" s="31">
        <v>-3.9944797557054801</v>
      </c>
      <c r="CV55" s="31">
        <v>-5.1168776975046413</v>
      </c>
      <c r="CW55" s="31">
        <v>1.9812409872319645</v>
      </c>
      <c r="CX55" s="31">
        <v>-0.37998844506672169</v>
      </c>
      <c r="CY55" s="31">
        <v>2.5491050715832033</v>
      </c>
      <c r="CZ55" s="31">
        <v>-1.0267679377043966</v>
      </c>
      <c r="DA55" s="31">
        <v>4.4203701925207994</v>
      </c>
      <c r="DB55" s="31">
        <v>4.1898859084190168</v>
      </c>
      <c r="DC55" s="31">
        <v>0</v>
      </c>
      <c r="DD55" s="31">
        <v>0</v>
      </c>
      <c r="DE55" s="31">
        <v>1</v>
      </c>
      <c r="DF55" s="31">
        <v>-0.24000000000000021</v>
      </c>
      <c r="DG55" s="31">
        <v>1</v>
      </c>
      <c r="DH55" s="31">
        <v>0</v>
      </c>
      <c r="DI55" s="31">
        <v>0</v>
      </c>
      <c r="DJ55" s="31">
        <v>0</v>
      </c>
      <c r="DK55" s="31">
        <v>0</v>
      </c>
      <c r="DL55" s="31">
        <f t="shared" si="0"/>
        <v>0</v>
      </c>
      <c r="DM55" s="31">
        <v>-7.7307958999881494</v>
      </c>
      <c r="DN55" s="31">
        <v>-3.9896266160997294</v>
      </c>
      <c r="DO55" s="31">
        <v>-1.5622470597597209</v>
      </c>
      <c r="DP55" s="31">
        <v>36.698435805397565</v>
      </c>
      <c r="DQ55" s="31">
        <v>7.3870654401873095</v>
      </c>
      <c r="DR55" s="31">
        <v>-0.27020522934116703</v>
      </c>
      <c r="DS55" s="31">
        <v>-0.12425885743694662</v>
      </c>
      <c r="DT55" s="31">
        <v>34.897286141090611</v>
      </c>
      <c r="DU55" s="31">
        <v>-0.16499524124282061</v>
      </c>
      <c r="DV55" s="31">
        <v>-5.693681725131098</v>
      </c>
      <c r="DW55" s="31">
        <v>7.7523430638606241</v>
      </c>
      <c r="DX55" s="31">
        <v>-0.53459270876934839</v>
      </c>
      <c r="DY55" s="31">
        <v>1.8936163484112214</v>
      </c>
      <c r="DZ55" s="31">
        <v>-3.1444323628516275</v>
      </c>
      <c r="EA55" s="31">
        <v>0.91155038807958899</v>
      </c>
      <c r="EB55" s="31">
        <v>-0.88479435814253726</v>
      </c>
      <c r="EC55" s="31">
        <v>-0.88479435814253726</v>
      </c>
      <c r="ED55" s="31">
        <v>-2.0223436090292317</v>
      </c>
      <c r="EE55" s="31">
        <v>4.1960358425252808</v>
      </c>
      <c r="EF55" s="31"/>
      <c r="EG55" s="31"/>
      <c r="EH55" s="31"/>
      <c r="EI55" s="31"/>
      <c r="EJ55" s="31"/>
      <c r="EK55" s="31"/>
      <c r="EL55" s="31"/>
      <c r="EM55" s="31"/>
      <c r="EN55" s="31">
        <v>2.2253188220024058</v>
      </c>
      <c r="EO55" s="31">
        <v>-1.0521982327123907</v>
      </c>
      <c r="EP55" s="31">
        <v>9.0816071368761584</v>
      </c>
      <c r="EQ55" s="31">
        <v>2.3498305309741627</v>
      </c>
      <c r="ER55" s="31">
        <v>-0.40777915715193452</v>
      </c>
      <c r="ES55" s="31">
        <v>10.339835442132468</v>
      </c>
      <c r="ET55" s="31">
        <v>-13.865576182232626</v>
      </c>
      <c r="EU55" s="31">
        <v>-10.052828617386149</v>
      </c>
      <c r="EV55" s="31">
        <v>54</v>
      </c>
      <c r="EW55" s="31">
        <v>-9.2720447320876094</v>
      </c>
      <c r="EX55" s="31">
        <v>-13.784067480323772</v>
      </c>
      <c r="EY55" s="31"/>
      <c r="EZ55" s="31"/>
    </row>
    <row r="56" spans="1:156" x14ac:dyDescent="0.2">
      <c r="A56" s="31" t="s">
        <v>136</v>
      </c>
      <c r="B56" s="31">
        <v>2003</v>
      </c>
      <c r="C56" s="31">
        <v>5</v>
      </c>
      <c r="D56" s="31"/>
      <c r="E56" s="31">
        <v>5.98</v>
      </c>
      <c r="F56" s="31"/>
      <c r="G56" s="31">
        <v>70.3</v>
      </c>
      <c r="H56" s="31">
        <v>70.3</v>
      </c>
      <c r="I56" s="31">
        <v>70.3</v>
      </c>
      <c r="J56" s="31">
        <v>5.98</v>
      </c>
      <c r="K56" s="31">
        <v>-50.8</v>
      </c>
      <c r="L56" s="31">
        <v>-36.900000000000006</v>
      </c>
      <c r="M56" s="31">
        <v>-7</v>
      </c>
      <c r="N56" s="31">
        <v>-42</v>
      </c>
      <c r="O56" s="31">
        <v>0.68125000000000002</v>
      </c>
      <c r="P56" s="31">
        <v>27</v>
      </c>
      <c r="Q56" s="31"/>
      <c r="R56" s="31">
        <v>0.86688260903362824</v>
      </c>
      <c r="S56" s="31">
        <v>-1.7031858952477852</v>
      </c>
      <c r="T56" s="31">
        <v>-0.78325195971408557</v>
      </c>
      <c r="U56" s="31">
        <v>2.7937972545786938</v>
      </c>
      <c r="V56" s="31"/>
      <c r="W56" s="31"/>
      <c r="X56" s="31"/>
      <c r="Y56" s="31"/>
      <c r="Z56" s="31">
        <v>-0.72526022145758606</v>
      </c>
      <c r="AA56" s="31">
        <v>3.2819182624931167</v>
      </c>
      <c r="AB56" s="31">
        <v>-0.3168423090771757</v>
      </c>
      <c r="AC56" s="31">
        <v>-5.5009210981811689</v>
      </c>
      <c r="AD56" s="31">
        <v>-0.46623651872174843</v>
      </c>
      <c r="AE56" s="31">
        <v>3.4565652187227269</v>
      </c>
      <c r="AF56" s="31">
        <v>-3.538971565160522</v>
      </c>
      <c r="AG56" s="31">
        <v>5.6263548012579299E-5</v>
      </c>
      <c r="AH56" s="31">
        <v>-3.0101844929740054</v>
      </c>
      <c r="AI56" s="31">
        <v>-2.2876207804058026</v>
      </c>
      <c r="AJ56" s="31">
        <v>-1.6959073796322741</v>
      </c>
      <c r="AK56" s="31">
        <v>-3.8900425326169454</v>
      </c>
      <c r="AL56" s="31">
        <v>-4.4288226960249091</v>
      </c>
      <c r="AM56" s="31">
        <v>-4.8671592897069473</v>
      </c>
      <c r="AN56" s="31"/>
      <c r="AO56" s="31"/>
      <c r="AP56" s="31"/>
      <c r="AQ56" s="31">
        <v>41</v>
      </c>
      <c r="AR56" s="31">
        <v>0</v>
      </c>
      <c r="AS56" s="31">
        <v>0</v>
      </c>
      <c r="AT56" s="31">
        <v>0</v>
      </c>
      <c r="AU56" s="31">
        <v>0</v>
      </c>
      <c r="AV56" s="31">
        <v>0</v>
      </c>
      <c r="AW56" s="31">
        <v>0</v>
      </c>
      <c r="AX56" s="31">
        <v>0</v>
      </c>
      <c r="AY56" s="31">
        <v>0</v>
      </c>
      <c r="AZ56" s="31">
        <v>-1.5799722746650655</v>
      </c>
      <c r="BA56" s="31">
        <v>0.38954214207456411</v>
      </c>
      <c r="BB56" s="31">
        <v>-0.42003019673358766</v>
      </c>
      <c r="BC56" s="31">
        <v>-0.11860552283932235</v>
      </c>
      <c r="BD56" s="31">
        <v>-1.415360731597882</v>
      </c>
      <c r="BE56" s="31">
        <v>0.44339662297609572</v>
      </c>
      <c r="BF56" s="31">
        <v>66</v>
      </c>
      <c r="BG56" s="31">
        <v>0</v>
      </c>
      <c r="BH56" s="31">
        <v>0</v>
      </c>
      <c r="BI56" s="31">
        <v>0</v>
      </c>
      <c r="BJ56" s="31">
        <v>0</v>
      </c>
      <c r="BK56" s="31">
        <v>0</v>
      </c>
      <c r="BL56" s="31">
        <v>0</v>
      </c>
      <c r="BM56" s="31">
        <v>1</v>
      </c>
      <c r="BN56" s="31">
        <v>0</v>
      </c>
      <c r="BO56" s="31">
        <v>35</v>
      </c>
      <c r="BP56" s="31">
        <v>6.2072977784383694</v>
      </c>
      <c r="BQ56" s="31">
        <v>2</v>
      </c>
      <c r="BR56" s="31">
        <v>8.0173498784396084</v>
      </c>
      <c r="BS56" s="31">
        <v>1181.4623333019274</v>
      </c>
      <c r="BT56" s="31">
        <v>40.222835080174399</v>
      </c>
      <c r="BU56" s="31">
        <v>8.1999999999999993</v>
      </c>
      <c r="BV56" s="31">
        <v>0.2552725051033054</v>
      </c>
      <c r="BW56" s="31">
        <v>1022</v>
      </c>
      <c r="BX56" s="31">
        <v>363.87501090777613</v>
      </c>
      <c r="BY56" s="31">
        <v>2.9960107115264805</v>
      </c>
      <c r="BZ56" s="31">
        <v>-5.3580799654879812</v>
      </c>
      <c r="CA56" s="31">
        <v>-3.4040456361384557</v>
      </c>
      <c r="CB56" s="31">
        <v>-1.9962504054282775</v>
      </c>
      <c r="CC56" s="31">
        <v>-10.584781506615307</v>
      </c>
      <c r="CD56" s="31">
        <v>2.402386279707649</v>
      </c>
      <c r="CE56" s="31">
        <v>3.3827401757591247E-3</v>
      </c>
      <c r="CF56" s="31">
        <v>-5.4477035160628766</v>
      </c>
      <c r="CG56" s="31">
        <v>-4.4115467595311131</v>
      </c>
      <c r="CH56" s="31">
        <v>-2.8410516279204572</v>
      </c>
      <c r="CI56" s="31">
        <v>-8.1251587285613098</v>
      </c>
      <c r="CJ56" s="31">
        <v>-0.43139920605178617</v>
      </c>
      <c r="CK56" s="31">
        <v>5.6770130810543886</v>
      </c>
      <c r="CL56" s="31">
        <v>-2.2455815131838728</v>
      </c>
      <c r="CM56" s="31">
        <v>1.2694930567281979</v>
      </c>
      <c r="CN56" s="31">
        <v>-0.98939606723762896</v>
      </c>
      <c r="CO56" s="31">
        <v>-9.6551563268786786</v>
      </c>
      <c r="CP56" s="31">
        <v>5.7112616328767913</v>
      </c>
      <c r="CQ56" s="31">
        <v>-8.8173252593221356</v>
      </c>
      <c r="CR56" s="31">
        <v>-6.2848824809998263</v>
      </c>
      <c r="CS56" s="31">
        <v>-7.1271909847446011</v>
      </c>
      <c r="CT56" s="31">
        <v>-6.640909048527595</v>
      </c>
      <c r="CU56" s="31">
        <v>-4.8612302446893407</v>
      </c>
      <c r="CV56" s="31">
        <v>-3.9908703984451765</v>
      </c>
      <c r="CW56" s="31">
        <v>-2.4895172073388383</v>
      </c>
      <c r="CX56" s="31">
        <v>-3.9466103665777914</v>
      </c>
      <c r="CY56" s="31">
        <v>-2.798755900155403</v>
      </c>
      <c r="CZ56" s="31">
        <v>-1.8568263137867633</v>
      </c>
      <c r="DA56" s="31">
        <v>-2.1336156777800808</v>
      </c>
      <c r="DB56" s="31">
        <v>-2.0778304951518529</v>
      </c>
      <c r="DC56" s="31">
        <v>0</v>
      </c>
      <c r="DD56" s="31">
        <v>0</v>
      </c>
      <c r="DE56" s="31">
        <v>1</v>
      </c>
      <c r="DF56" s="31">
        <v>1.0000000000000675E-2</v>
      </c>
      <c r="DG56" s="31">
        <v>1</v>
      </c>
      <c r="DH56" s="31">
        <v>0</v>
      </c>
      <c r="DI56" s="31">
        <v>0</v>
      </c>
      <c r="DJ56" s="31">
        <v>0</v>
      </c>
      <c r="DK56" s="31">
        <v>0</v>
      </c>
      <c r="DL56" s="31">
        <f t="shared" si="0"/>
        <v>0</v>
      </c>
      <c r="DM56" s="31">
        <v>1.086475153152622</v>
      </c>
      <c r="DN56" s="31">
        <v>-2.3808273852291015</v>
      </c>
      <c r="DO56" s="31">
        <v>0.26023265795132156</v>
      </c>
      <c r="DP56" s="31">
        <v>28.515242374926295</v>
      </c>
      <c r="DQ56" s="31">
        <v>-4.2157608777908502</v>
      </c>
      <c r="DR56" s="31">
        <v>-0.7173042985487863</v>
      </c>
      <c r="DS56" s="31">
        <v>-9.018928804875144E-2</v>
      </c>
      <c r="DT56" s="31">
        <v>172.16426780070566</v>
      </c>
      <c r="DU56" s="31">
        <v>-4.3028951560361079</v>
      </c>
      <c r="DV56" s="31">
        <v>-5.9705522842514069</v>
      </c>
      <c r="DW56" s="31">
        <v>-5.693681725131098</v>
      </c>
      <c r="DX56" s="31">
        <v>18.264222785504387</v>
      </c>
      <c r="DY56" s="31">
        <v>-3.0359633160546196</v>
      </c>
      <c r="DZ56" s="31">
        <v>-6.0026179961705957</v>
      </c>
      <c r="EA56" s="31">
        <v>-3.1444323628516275</v>
      </c>
      <c r="EB56" s="31">
        <v>-9.8285958107934324</v>
      </c>
      <c r="EC56" s="31">
        <v>-9.8285958107934324</v>
      </c>
      <c r="ED56" s="31">
        <v>-10.099885628648989</v>
      </c>
      <c r="EE56" s="31">
        <v>-2.0223436090292317</v>
      </c>
      <c r="EF56" s="31"/>
      <c r="EG56" s="31"/>
      <c r="EH56" s="31"/>
      <c r="EI56" s="31"/>
      <c r="EJ56" s="31"/>
      <c r="EK56" s="31"/>
      <c r="EL56" s="31"/>
      <c r="EM56" s="31"/>
      <c r="EN56" s="31">
        <v>-7.6067793826600107</v>
      </c>
      <c r="EO56" s="31">
        <v>-2.3583872372640342</v>
      </c>
      <c r="EP56" s="31">
        <v>-5.5211868843373999</v>
      </c>
      <c r="EQ56" s="31">
        <v>-7.1606998673222426</v>
      </c>
      <c r="ER56" s="31">
        <v>-2.1485200213973976</v>
      </c>
      <c r="ES56" s="31">
        <v>-5.5533897264376852</v>
      </c>
      <c r="ET56" s="31">
        <v>9.0816071368761584</v>
      </c>
      <c r="EU56" s="31">
        <v>-0.40777915715193452</v>
      </c>
      <c r="EV56" s="31">
        <v>55</v>
      </c>
      <c r="EW56" s="31">
        <v>-1.0521982327123907</v>
      </c>
      <c r="EX56" s="31">
        <v>10.339835442132468</v>
      </c>
      <c r="EY56" s="31"/>
      <c r="EZ56" s="31"/>
    </row>
    <row r="57" spans="1:156" x14ac:dyDescent="0.2">
      <c r="A57" s="31" t="s">
        <v>137</v>
      </c>
      <c r="B57" s="31">
        <v>2003</v>
      </c>
      <c r="C57" s="31">
        <v>7</v>
      </c>
      <c r="D57" s="31"/>
      <c r="E57" s="31">
        <v>6</v>
      </c>
      <c r="F57" s="31"/>
      <c r="G57" s="31">
        <v>78.5</v>
      </c>
      <c r="H57" s="31">
        <v>78.5</v>
      </c>
      <c r="I57" s="31">
        <v>78.5</v>
      </c>
      <c r="J57" s="31">
        <v>6</v>
      </c>
      <c r="K57" s="31">
        <v>-47</v>
      </c>
      <c r="L57" s="31">
        <v>-30.3</v>
      </c>
      <c r="M57" s="31">
        <v>-6.4</v>
      </c>
      <c r="N57" s="31">
        <v>-43</v>
      </c>
      <c r="O57" s="31">
        <v>0.67</v>
      </c>
      <c r="P57" s="31">
        <v>27.6</v>
      </c>
      <c r="Q57" s="31"/>
      <c r="R57" s="31">
        <v>3.6727249667288278</v>
      </c>
      <c r="S57" s="31">
        <v>6.512244008063603</v>
      </c>
      <c r="T57" s="31">
        <v>-0.10150692630423605</v>
      </c>
      <c r="U57" s="31">
        <v>-0.46542387808881835</v>
      </c>
      <c r="V57" s="31"/>
      <c r="W57" s="31"/>
      <c r="X57" s="31"/>
      <c r="Y57" s="31"/>
      <c r="Z57" s="31">
        <v>10.512389650981063</v>
      </c>
      <c r="AA57" s="31">
        <v>-0.72526022145758606</v>
      </c>
      <c r="AB57" s="31">
        <v>3.1057488859274844</v>
      </c>
      <c r="AC57" s="31">
        <v>2.418564765737528</v>
      </c>
      <c r="AD57" s="31">
        <v>8.6399114132456489E-2</v>
      </c>
      <c r="AE57" s="31">
        <v>-0.21323040514388006</v>
      </c>
      <c r="AF57" s="31">
        <v>-0.17122489908455665</v>
      </c>
      <c r="AG57" s="31">
        <v>-1.2233729685769174E-3</v>
      </c>
      <c r="AH57" s="31">
        <v>4.4205665126996081</v>
      </c>
      <c r="AI57" s="31">
        <v>3.5960376777736371</v>
      </c>
      <c r="AJ57" s="31">
        <v>6.310554687600316</v>
      </c>
      <c r="AK57" s="31">
        <v>4.4395536476104525</v>
      </c>
      <c r="AL57" s="31">
        <v>3.5570621854953544</v>
      </c>
      <c r="AM57" s="31">
        <v>3.3876504212247767</v>
      </c>
      <c r="AN57" s="31"/>
      <c r="AO57" s="31"/>
      <c r="AP57" s="31"/>
      <c r="AQ57" s="31">
        <v>43</v>
      </c>
      <c r="AR57" s="31">
        <v>0</v>
      </c>
      <c r="AS57" s="31">
        <v>0</v>
      </c>
      <c r="AT57" s="31">
        <v>0</v>
      </c>
      <c r="AU57" s="31">
        <v>0</v>
      </c>
      <c r="AV57" s="31">
        <v>0</v>
      </c>
      <c r="AW57" s="31">
        <v>0</v>
      </c>
      <c r="AX57" s="31">
        <v>0</v>
      </c>
      <c r="AY57" s="31">
        <v>0</v>
      </c>
      <c r="AZ57" s="31">
        <v>-5.5055960408004436</v>
      </c>
      <c r="BA57" s="31">
        <v>-4.0870177793482423</v>
      </c>
      <c r="BB57" s="31">
        <v>-5.4282241578508312</v>
      </c>
      <c r="BC57" s="31">
        <v>-4.5537839377686842</v>
      </c>
      <c r="BD57" s="31">
        <v>-5.5649109786089719</v>
      </c>
      <c r="BE57" s="31">
        <v>-4.3654269811590005</v>
      </c>
      <c r="BF57" s="31">
        <v>66</v>
      </c>
      <c r="BG57" s="31">
        <v>0</v>
      </c>
      <c r="BH57" s="31">
        <v>0</v>
      </c>
      <c r="BI57" s="31">
        <v>0</v>
      </c>
      <c r="BJ57" s="31">
        <v>0</v>
      </c>
      <c r="BK57" s="31">
        <v>0</v>
      </c>
      <c r="BL57" s="31">
        <v>0</v>
      </c>
      <c r="BM57" s="31">
        <v>0</v>
      </c>
      <c r="BN57" s="31">
        <v>0</v>
      </c>
      <c r="BO57" s="31">
        <v>38</v>
      </c>
      <c r="BP57" s="31">
        <v>8.7169705224867275</v>
      </c>
      <c r="BQ57" s="31">
        <v>14</v>
      </c>
      <c r="BR57" s="31">
        <v>15.079048451651591</v>
      </c>
      <c r="BS57" s="31">
        <v>1251.7740524577159</v>
      </c>
      <c r="BT57" s="31">
        <v>41.237054867827865</v>
      </c>
      <c r="BU57" s="31">
        <v>8</v>
      </c>
      <c r="BV57" s="31">
        <v>0.23044892137827466</v>
      </c>
      <c r="BW57" s="31">
        <v>1044</v>
      </c>
      <c r="BX57" s="31">
        <v>359.14657141752099</v>
      </c>
      <c r="BY57" s="31">
        <v>3.4949560361096204</v>
      </c>
      <c r="BZ57" s="31">
        <v>-1.4076551912627764</v>
      </c>
      <c r="CA57" s="31">
        <v>-1.4148407482621081</v>
      </c>
      <c r="CB57" s="31">
        <v>1.0126842508322369</v>
      </c>
      <c r="CC57" s="31">
        <v>-7.9216413276922282</v>
      </c>
      <c r="CD57" s="31">
        <v>7.0953363274170229</v>
      </c>
      <c r="CE57" s="31">
        <v>4.6781246258254789</v>
      </c>
      <c r="CF57" s="31">
        <v>1.2498509257910229</v>
      </c>
      <c r="CG57" s="31">
        <v>0.95353926917212917</v>
      </c>
      <c r="CH57" s="31">
        <v>3.3072391693528864</v>
      </c>
      <c r="CI57" s="31">
        <v>-2.206554917761693</v>
      </c>
      <c r="CJ57" s="31">
        <v>6.7398801895474598</v>
      </c>
      <c r="CK57" s="31">
        <v>4.0116478138965412</v>
      </c>
      <c r="CL57" s="31">
        <v>-1.505190436210583</v>
      </c>
      <c r="CM57" s="31">
        <v>0.62277672838239617</v>
      </c>
      <c r="CN57" s="31">
        <v>-1.3982360846781123</v>
      </c>
      <c r="CO57" s="31">
        <v>-10.286060533439747</v>
      </c>
      <c r="CP57" s="31">
        <v>6.7568812508948461</v>
      </c>
      <c r="CQ57" s="31">
        <v>-1.3305674588206708</v>
      </c>
      <c r="CR57" s="31">
        <v>-5.6249420984835821</v>
      </c>
      <c r="CS57" s="31">
        <v>-8.1115367303227455</v>
      </c>
      <c r="CT57" s="31">
        <v>-2.9440563244536109</v>
      </c>
      <c r="CU57" s="31">
        <v>-3.6751050719630092</v>
      </c>
      <c r="CV57" s="31">
        <v>-3.4889291199268935</v>
      </c>
      <c r="CW57" s="31">
        <v>-6.5486740437163853</v>
      </c>
      <c r="CX57" s="31">
        <v>-7.6467900438297658</v>
      </c>
      <c r="CY57" s="31">
        <v>-1.0437290963611463</v>
      </c>
      <c r="CZ57" s="31">
        <v>-1.03911986968655</v>
      </c>
      <c r="DA57" s="31">
        <v>-4.192176623575711</v>
      </c>
      <c r="DB57" s="31">
        <v>-10.026627465431698</v>
      </c>
      <c r="DC57" s="31">
        <v>0</v>
      </c>
      <c r="DD57" s="31">
        <v>0</v>
      </c>
      <c r="DE57" s="31">
        <v>1</v>
      </c>
      <c r="DF57" s="31">
        <v>1.9999999999999574E-2</v>
      </c>
      <c r="DG57" s="31">
        <v>1</v>
      </c>
      <c r="DH57" s="31">
        <v>0</v>
      </c>
      <c r="DI57" s="31">
        <v>0</v>
      </c>
      <c r="DJ57" s="31">
        <v>0</v>
      </c>
      <c r="DK57" s="31">
        <v>0</v>
      </c>
      <c r="DL57" s="31">
        <f t="shared" si="0"/>
        <v>0</v>
      </c>
      <c r="DM57" s="31">
        <v>3.7312619017393023</v>
      </c>
      <c r="DN57" s="31">
        <v>5.8771307573959195</v>
      </c>
      <c r="DO57" s="31">
        <v>0.45525968709705722</v>
      </c>
      <c r="DP57" s="31">
        <v>65.051094212784363</v>
      </c>
      <c r="DQ57" s="31">
        <v>2.9233880079950119</v>
      </c>
      <c r="DR57" s="31">
        <v>-0.15385443266451282</v>
      </c>
      <c r="DS57" s="31">
        <v>-6.1119411521540351E-2</v>
      </c>
      <c r="DT57" s="31">
        <v>51.928702340572023</v>
      </c>
      <c r="DU57" s="31">
        <v>-3.2985003831271271</v>
      </c>
      <c r="DV57" s="31">
        <v>-2.263339759061898</v>
      </c>
      <c r="DW57" s="31">
        <v>-5.9705522842514069</v>
      </c>
      <c r="DX57" s="31">
        <v>-4.1333671235784246</v>
      </c>
      <c r="DY57" s="31">
        <v>1.8941322192120715</v>
      </c>
      <c r="DZ57" s="31">
        <v>1.6171002846348235</v>
      </c>
      <c r="EA57" s="31">
        <v>-6.0026179961705957</v>
      </c>
      <c r="EB57" s="31">
        <v>-10.413702954002893</v>
      </c>
      <c r="EC57" s="31">
        <v>-10.413702954002893</v>
      </c>
      <c r="ED57" s="31">
        <v>-7.2863487489582832</v>
      </c>
      <c r="EE57" s="31">
        <v>-10.099885628648989</v>
      </c>
      <c r="EF57" s="31"/>
      <c r="EG57" s="31"/>
      <c r="EH57" s="31"/>
      <c r="EI57" s="31"/>
      <c r="EJ57" s="31"/>
      <c r="EK57" s="31"/>
      <c r="EL57" s="31"/>
      <c r="EM57" s="31"/>
      <c r="EN57" s="31">
        <v>0.86688260903362824</v>
      </c>
      <c r="EO57" s="31">
        <v>-0.78325195971408557</v>
      </c>
      <c r="EP57" s="31">
        <v>2.7937972545786938</v>
      </c>
      <c r="EQ57" s="31">
        <v>-0.3168423090771757</v>
      </c>
      <c r="ER57" s="31">
        <v>-0.46623651872174843</v>
      </c>
      <c r="ES57" s="31">
        <v>3.4565652187227269</v>
      </c>
      <c r="ET57" s="31">
        <v>-5.5211868843373999</v>
      </c>
      <c r="EU57" s="31">
        <v>-2.1485200213973976</v>
      </c>
      <c r="EV57" s="31">
        <v>56</v>
      </c>
      <c r="EW57" s="31">
        <v>-2.3583872372640342</v>
      </c>
      <c r="EX57" s="31">
        <v>-5.5533897264376852</v>
      </c>
      <c r="EY57" s="31"/>
      <c r="EZ57" s="31"/>
    </row>
    <row r="58" spans="1:156" x14ac:dyDescent="0.2">
      <c r="A58" s="31" t="s">
        <v>138</v>
      </c>
      <c r="B58" s="31">
        <v>2003</v>
      </c>
      <c r="C58" s="31">
        <v>9</v>
      </c>
      <c r="D58" s="31"/>
      <c r="E58" s="31">
        <v>6.12</v>
      </c>
      <c r="F58" s="31"/>
      <c r="G58" s="31">
        <v>74.8</v>
      </c>
      <c r="H58" s="31">
        <v>74.8</v>
      </c>
      <c r="I58" s="31">
        <v>74.8</v>
      </c>
      <c r="J58" s="31">
        <v>6.12</v>
      </c>
      <c r="K58" s="31">
        <v>-41.6</v>
      </c>
      <c r="L58" s="31">
        <v>-29.799999999999997</v>
      </c>
      <c r="M58" s="31">
        <v>6</v>
      </c>
      <c r="N58" s="31">
        <v>-40</v>
      </c>
      <c r="O58" s="31">
        <v>0.61</v>
      </c>
      <c r="P58" s="31">
        <v>24.2</v>
      </c>
      <c r="Q58" s="31"/>
      <c r="R58" s="31">
        <v>5.6492124068381049</v>
      </c>
      <c r="S58" s="31">
        <v>0.60018285682009986</v>
      </c>
      <c r="T58" s="31">
        <v>12.154127000458997</v>
      </c>
      <c r="U58" s="31">
        <v>2.6547201584800919</v>
      </c>
      <c r="V58" s="31"/>
      <c r="W58" s="31"/>
      <c r="X58" s="31"/>
      <c r="Y58" s="31"/>
      <c r="Z58" s="31">
        <v>2.0056764666619165</v>
      </c>
      <c r="AA58" s="31">
        <v>10.512389650981063</v>
      </c>
      <c r="AB58" s="31">
        <v>5.844582187814674</v>
      </c>
      <c r="AC58" s="31">
        <v>0.2884477979299665</v>
      </c>
      <c r="AD58" s="31">
        <v>12.229239899450166</v>
      </c>
      <c r="AE58" s="31">
        <v>3.0165180802678484</v>
      </c>
      <c r="AF58" s="31">
        <v>-3.2616523475529631</v>
      </c>
      <c r="AG58" s="31">
        <v>-5.1165854474269357E-2</v>
      </c>
      <c r="AH58" s="31">
        <v>-0.37257679502737062</v>
      </c>
      <c r="AI58" s="31">
        <v>-0.27944274206126352</v>
      </c>
      <c r="AJ58" s="31">
        <v>-1.3892292562594548</v>
      </c>
      <c r="AK58" s="31">
        <v>0.35076510692823604</v>
      </c>
      <c r="AL58" s="31">
        <v>-1.2848851130632823</v>
      </c>
      <c r="AM58" s="31">
        <v>-0.62293794072171238</v>
      </c>
      <c r="AN58" s="31"/>
      <c r="AO58" s="31"/>
      <c r="AP58" s="31"/>
      <c r="AQ58" s="31">
        <v>45</v>
      </c>
      <c r="AR58" s="31">
        <v>0</v>
      </c>
      <c r="AS58" s="31">
        <v>0</v>
      </c>
      <c r="AT58" s="31">
        <v>0</v>
      </c>
      <c r="AU58" s="31">
        <v>0</v>
      </c>
      <c r="AV58" s="31">
        <v>0</v>
      </c>
      <c r="AW58" s="31">
        <v>0</v>
      </c>
      <c r="AX58" s="31">
        <v>0</v>
      </c>
      <c r="AY58" s="31">
        <v>0</v>
      </c>
      <c r="AZ58" s="31">
        <v>5.4674277436645573</v>
      </c>
      <c r="BA58" s="31">
        <v>6.3341773641037484</v>
      </c>
      <c r="BB58" s="31">
        <v>6.1416984848638014</v>
      </c>
      <c r="BC58" s="31">
        <v>5.638676504999979</v>
      </c>
      <c r="BD58" s="31">
        <v>5.6822435807716341</v>
      </c>
      <c r="BE58" s="31">
        <v>5.7536856800073943</v>
      </c>
      <c r="BF58" s="31">
        <v>66</v>
      </c>
      <c r="BG58" s="31">
        <v>0</v>
      </c>
      <c r="BH58" s="31">
        <v>0</v>
      </c>
      <c r="BI58" s="31">
        <v>0</v>
      </c>
      <c r="BJ58" s="31">
        <v>0</v>
      </c>
      <c r="BK58" s="31">
        <v>0</v>
      </c>
      <c r="BL58" s="31">
        <v>0</v>
      </c>
      <c r="BM58" s="31">
        <v>0</v>
      </c>
      <c r="BN58" s="31">
        <v>0</v>
      </c>
      <c r="BO58" s="31">
        <v>44</v>
      </c>
      <c r="BP58" s="31">
        <v>13.347704259329596</v>
      </c>
      <c r="BQ58" s="31">
        <v>6.5</v>
      </c>
      <c r="BR58" s="31">
        <v>0.78591198152422082</v>
      </c>
      <c r="BS58" s="31">
        <v>1239.8757044274971</v>
      </c>
      <c r="BT58" s="31">
        <v>38.343445644218733</v>
      </c>
      <c r="BU58" s="31">
        <v>7.9</v>
      </c>
      <c r="BV58" s="31">
        <v>0.11394335230683582</v>
      </c>
      <c r="BW58" s="31">
        <v>1033</v>
      </c>
      <c r="BX58" s="31">
        <v>389.86012520425442</v>
      </c>
      <c r="BY58" s="31">
        <v>9.4535698470998639</v>
      </c>
      <c r="BZ58" s="31">
        <v>3.563176970112778</v>
      </c>
      <c r="CA58" s="31">
        <v>3.0797616956760692</v>
      </c>
      <c r="CB58" s="31">
        <v>2.6999440169501625</v>
      </c>
      <c r="CC58" s="31">
        <v>-1.9532114171537742</v>
      </c>
      <c r="CD58" s="31">
        <v>6.6951839989987576</v>
      </c>
      <c r="CE58" s="31">
        <v>5.5039222505683369</v>
      </c>
      <c r="CF58" s="31">
        <v>1.4715242394170858</v>
      </c>
      <c r="CG58" s="31">
        <v>0.83608228352375136</v>
      </c>
      <c r="CH58" s="31">
        <v>1.687213378499429</v>
      </c>
      <c r="CI58" s="31">
        <v>-1.3658568231614936</v>
      </c>
      <c r="CJ58" s="31">
        <v>3.5291378864788783</v>
      </c>
      <c r="CK58" s="31">
        <v>16.794999333214278</v>
      </c>
      <c r="CL58" s="31">
        <v>10.49426826082173</v>
      </c>
      <c r="CM58" s="31">
        <v>12.399418564209496</v>
      </c>
      <c r="CN58" s="31">
        <v>6.2669326501880214</v>
      </c>
      <c r="CO58" s="31">
        <v>2.7293915698407876</v>
      </c>
      <c r="CP58" s="31">
        <v>16.262361370788977</v>
      </c>
      <c r="CQ58" s="31">
        <v>-0.11138504805715282</v>
      </c>
      <c r="CR58" s="31">
        <v>0.29124179376737153</v>
      </c>
      <c r="CS58" s="31">
        <v>0.33971902262331322</v>
      </c>
      <c r="CT58" s="31">
        <v>3.8383534947735924</v>
      </c>
      <c r="CU58" s="31">
        <v>3.390488760663982</v>
      </c>
      <c r="CV58" s="31">
        <v>5.0624644046367022</v>
      </c>
      <c r="CW58" s="31">
        <v>1.8253017590743161</v>
      </c>
      <c r="CX58" s="31">
        <v>3.1324520263225955</v>
      </c>
      <c r="CY58" s="31">
        <v>-2.1055242083975112</v>
      </c>
      <c r="CZ58" s="31">
        <v>-3.0784472274157083E-2</v>
      </c>
      <c r="DA58" s="31">
        <v>-1.7606193116324864</v>
      </c>
      <c r="DB58" s="31">
        <v>-7.192389673183758</v>
      </c>
      <c r="DC58" s="31">
        <v>0</v>
      </c>
      <c r="DD58" s="31">
        <v>0</v>
      </c>
      <c r="DE58" s="31">
        <v>1</v>
      </c>
      <c r="DF58" s="31">
        <v>0.12000000000000011</v>
      </c>
      <c r="DG58" s="31">
        <v>1</v>
      </c>
      <c r="DH58" s="31">
        <v>0</v>
      </c>
      <c r="DI58" s="31">
        <v>0</v>
      </c>
      <c r="DJ58" s="31">
        <v>0</v>
      </c>
      <c r="DK58" s="31">
        <v>0</v>
      </c>
      <c r="DL58" s="31">
        <f t="shared" si="0"/>
        <v>0</v>
      </c>
      <c r="DM58" s="31">
        <v>5.550122638737232</v>
      </c>
      <c r="DN58" s="31">
        <v>1.1241799055555795</v>
      </c>
      <c r="DO58" s="31">
        <v>12.35842696258675</v>
      </c>
      <c r="DP58" s="31">
        <v>-20.257807925323608</v>
      </c>
      <c r="DQ58" s="31">
        <v>-2.1227287997752078</v>
      </c>
      <c r="DR58" s="31">
        <v>-6.6653368476198738E-2</v>
      </c>
      <c r="DS58" s="31">
        <v>-0.14954711356925596</v>
      </c>
      <c r="DT58" s="31">
        <v>11.888657634309096</v>
      </c>
      <c r="DU58" s="31">
        <v>2.7687018033775033</v>
      </c>
      <c r="DV58" s="31">
        <v>4.189782500408179</v>
      </c>
      <c r="DW58" s="31">
        <v>-2.263339759061898</v>
      </c>
      <c r="DX58" s="31">
        <v>31.025534755947941</v>
      </c>
      <c r="DY58" s="31">
        <v>2.1139790514796779</v>
      </c>
      <c r="DZ58" s="31">
        <v>0.50074175075602101</v>
      </c>
      <c r="EA58" s="31">
        <v>1.6171002846348235</v>
      </c>
      <c r="EB58" s="31">
        <v>2.5990221001696794</v>
      </c>
      <c r="EC58" s="31">
        <v>2.5990221001696794</v>
      </c>
      <c r="ED58" s="31">
        <v>7.0776101719986055</v>
      </c>
      <c r="EE58" s="31">
        <v>-7.2863487489582832</v>
      </c>
      <c r="EF58" s="31"/>
      <c r="EG58" s="31"/>
      <c r="EH58" s="31"/>
      <c r="EI58" s="31"/>
      <c r="EJ58" s="31"/>
      <c r="EK58" s="31"/>
      <c r="EL58" s="31"/>
      <c r="EM58" s="31"/>
      <c r="EN58" s="31">
        <v>3.6727249667288278</v>
      </c>
      <c r="EO58" s="31">
        <v>-0.10150692630423605</v>
      </c>
      <c r="EP58" s="31">
        <v>-0.46542387808881835</v>
      </c>
      <c r="EQ58" s="31">
        <v>3.1057488859274844</v>
      </c>
      <c r="ER58" s="31">
        <v>8.6399114132456489E-2</v>
      </c>
      <c r="ES58" s="31">
        <v>-0.21323040514388006</v>
      </c>
      <c r="ET58" s="31">
        <v>2.7937972545786938</v>
      </c>
      <c r="EU58" s="31">
        <v>-0.46623651872174843</v>
      </c>
      <c r="EV58" s="31">
        <v>57</v>
      </c>
      <c r="EW58" s="31">
        <v>-0.78325195971408557</v>
      </c>
      <c r="EX58" s="31">
        <v>3.4565652187227269</v>
      </c>
      <c r="EY58" s="31"/>
      <c r="EZ58" s="31"/>
    </row>
    <row r="59" spans="1:156" x14ac:dyDescent="0.2">
      <c r="A59" s="31" t="s">
        <v>139</v>
      </c>
      <c r="B59" s="31">
        <v>2003</v>
      </c>
      <c r="C59" s="31">
        <v>11</v>
      </c>
      <c r="D59" s="31"/>
      <c r="E59" s="31">
        <v>6.24</v>
      </c>
      <c r="F59" s="31"/>
      <c r="G59" s="31">
        <v>81.7</v>
      </c>
      <c r="H59" s="31">
        <v>81.7</v>
      </c>
      <c r="I59" s="31">
        <v>81.7</v>
      </c>
      <c r="J59" s="31">
        <v>6.24</v>
      </c>
      <c r="K59" s="31">
        <v>-44.4</v>
      </c>
      <c r="L59" s="31">
        <v>-30.8</v>
      </c>
      <c r="M59" s="31">
        <v>2.4899999999999975</v>
      </c>
      <c r="N59" s="31">
        <v>-37</v>
      </c>
      <c r="O59" s="31">
        <v>0.62</v>
      </c>
      <c r="P59" s="31">
        <v>20.8</v>
      </c>
      <c r="Q59" s="31"/>
      <c r="R59" s="31">
        <v>-2.1971533964896035</v>
      </c>
      <c r="S59" s="31">
        <v>-0.94755350729761567</v>
      </c>
      <c r="T59" s="31">
        <v>2.4276920427040989</v>
      </c>
      <c r="U59" s="31">
        <v>3.9064415691940995</v>
      </c>
      <c r="V59" s="31"/>
      <c r="W59" s="31"/>
      <c r="X59" s="31"/>
      <c r="Y59" s="31"/>
      <c r="Z59" s="31">
        <v>10.52774767629885</v>
      </c>
      <c r="AA59" s="31">
        <v>2.0056764666619165</v>
      </c>
      <c r="AB59" s="31">
        <v>-1.1940874124826883</v>
      </c>
      <c r="AC59" s="31">
        <v>-1.5085418300820108</v>
      </c>
      <c r="AD59" s="31">
        <v>0.87188868890981164</v>
      </c>
      <c r="AE59" s="31">
        <v>4.0469322891550128</v>
      </c>
      <c r="AF59" s="31">
        <v>-4.3451806965242943</v>
      </c>
      <c r="AG59" s="31">
        <v>4.7987926336398017E-3</v>
      </c>
      <c r="AH59" s="31">
        <v>7.0942382534236543</v>
      </c>
      <c r="AI59" s="31">
        <v>6.9715180976085236</v>
      </c>
      <c r="AJ59" s="31">
        <v>6.6429676504298953</v>
      </c>
      <c r="AK59" s="31">
        <v>6.8619765662460281</v>
      </c>
      <c r="AL59" s="31">
        <v>5.8054394366964885</v>
      </c>
      <c r="AM59" s="31">
        <v>5.9664736973318071</v>
      </c>
      <c r="AN59" s="31"/>
      <c r="AO59" s="31"/>
      <c r="AP59" s="31"/>
      <c r="AQ59" s="31">
        <v>47</v>
      </c>
      <c r="AR59" s="31">
        <v>0</v>
      </c>
      <c r="AS59" s="31">
        <v>0</v>
      </c>
      <c r="AT59" s="31">
        <v>0</v>
      </c>
      <c r="AU59" s="31">
        <v>0</v>
      </c>
      <c r="AV59" s="31">
        <v>0</v>
      </c>
      <c r="AW59" s="31">
        <v>0</v>
      </c>
      <c r="AX59" s="31">
        <v>0</v>
      </c>
      <c r="AY59" s="31">
        <v>0</v>
      </c>
      <c r="AZ59" s="31">
        <v>-3.1550186478619415</v>
      </c>
      <c r="BA59" s="31">
        <v>-4.7117825951918615</v>
      </c>
      <c r="BB59" s="31">
        <v>-2.1830290170002047</v>
      </c>
      <c r="BC59" s="31">
        <v>-4.9283199078666593</v>
      </c>
      <c r="BD59" s="31">
        <v>-2.1510865421130201</v>
      </c>
      <c r="BE59" s="31">
        <v>-4.3338442711756002</v>
      </c>
      <c r="BF59" s="31">
        <v>66</v>
      </c>
      <c r="BG59" s="31">
        <v>0</v>
      </c>
      <c r="BH59" s="31">
        <v>0</v>
      </c>
      <c r="BI59" s="31">
        <v>0</v>
      </c>
      <c r="BJ59" s="31">
        <v>0</v>
      </c>
      <c r="BK59" s="31">
        <v>1</v>
      </c>
      <c r="BL59" s="31">
        <v>0</v>
      </c>
      <c r="BM59" s="31">
        <v>0</v>
      </c>
      <c r="BN59" s="31">
        <v>0</v>
      </c>
      <c r="BO59" s="31">
        <v>50</v>
      </c>
      <c r="BP59" s="31">
        <v>16.279494849010263</v>
      </c>
      <c r="BQ59" s="31">
        <v>-1</v>
      </c>
      <c r="BR59" s="31">
        <v>-5.0963050162833108</v>
      </c>
      <c r="BS59" s="31">
        <v>1310.388242672306</v>
      </c>
      <c r="BT59" s="31">
        <v>37.001897701136087</v>
      </c>
      <c r="BU59" s="31">
        <v>8.6</v>
      </c>
      <c r="BV59" s="31">
        <v>0.3010299956639812</v>
      </c>
      <c r="BW59" s="31">
        <v>885</v>
      </c>
      <c r="BX59" s="31">
        <v>383.053391138432</v>
      </c>
      <c r="BY59" s="31">
        <v>3.3430869454828382</v>
      </c>
      <c r="BZ59" s="31">
        <v>0.56420427316176358</v>
      </c>
      <c r="CA59" s="31">
        <v>6.6175445881088493</v>
      </c>
      <c r="CB59" s="31">
        <v>5.8619260367805026</v>
      </c>
      <c r="CC59" s="31">
        <v>2.8947546519091318</v>
      </c>
      <c r="CD59" s="31">
        <v>5.1806130546835121</v>
      </c>
      <c r="CE59" s="31">
        <v>2.5731653575607289</v>
      </c>
      <c r="CF59" s="31">
        <v>0.34248518654032623</v>
      </c>
      <c r="CG59" s="31">
        <v>4.1582811830624173</v>
      </c>
      <c r="CH59" s="31">
        <v>4.0915871968715543</v>
      </c>
      <c r="CI59" s="31">
        <v>2.2180811769138451</v>
      </c>
      <c r="CJ59" s="31">
        <v>3.3515121457121104</v>
      </c>
      <c r="CK59" s="31">
        <v>11.013163898711479</v>
      </c>
      <c r="CL59" s="31">
        <v>6.7985675253071625</v>
      </c>
      <c r="CM59" s="31">
        <v>13.25292571341981</v>
      </c>
      <c r="CN59" s="31">
        <v>10.360205998547805</v>
      </c>
      <c r="CO59" s="31">
        <v>7.5000198685243289</v>
      </c>
      <c r="CP59" s="31">
        <v>13.393844515622153</v>
      </c>
      <c r="CQ59" s="31">
        <v>5.6704543206687008</v>
      </c>
      <c r="CR59" s="31">
        <v>4.097295613320143</v>
      </c>
      <c r="CS59" s="31">
        <v>5.3277238817191632</v>
      </c>
      <c r="CT59" s="31">
        <v>0.12749059157234788</v>
      </c>
      <c r="CU59" s="31">
        <v>1.214491834448554</v>
      </c>
      <c r="CV59" s="31">
        <v>1.445789745453562</v>
      </c>
      <c r="CW59" s="31">
        <v>0.24269411632985288</v>
      </c>
      <c r="CX59" s="31">
        <v>1.1213580091276276</v>
      </c>
      <c r="CY59" s="31">
        <v>12.250441534094742</v>
      </c>
      <c r="CZ59" s="31">
        <v>11.557677852885337</v>
      </c>
      <c r="DA59" s="31">
        <v>10.921546408454638</v>
      </c>
      <c r="DB59" s="31">
        <v>7.2042899271271263</v>
      </c>
      <c r="DC59" s="31">
        <v>0</v>
      </c>
      <c r="DD59" s="31">
        <v>0</v>
      </c>
      <c r="DE59" s="31">
        <v>1</v>
      </c>
      <c r="DF59" s="31">
        <v>0.12000000000000011</v>
      </c>
      <c r="DG59" s="31">
        <v>1</v>
      </c>
      <c r="DH59" s="31">
        <v>0</v>
      </c>
      <c r="DI59" s="31">
        <v>0</v>
      </c>
      <c r="DJ59" s="31">
        <v>1</v>
      </c>
      <c r="DK59" s="31">
        <v>0</v>
      </c>
      <c r="DL59" s="31">
        <f t="shared" si="0"/>
        <v>1</v>
      </c>
      <c r="DM59" s="31">
        <v>-2.447687587413391</v>
      </c>
      <c r="DN59" s="31">
        <v>-0.64493370517326898</v>
      </c>
      <c r="DO59" s="31">
        <v>-2.1151518071992159</v>
      </c>
      <c r="DP59" s="31">
        <v>66.094979535229868</v>
      </c>
      <c r="DQ59" s="31">
        <v>0.19705450310344835</v>
      </c>
      <c r="DR59" s="31">
        <v>0.72439803760684585</v>
      </c>
      <c r="DS59" s="31">
        <v>0.11583499524490996</v>
      </c>
      <c r="DT59" s="31">
        <v>-132.1094083526765</v>
      </c>
      <c r="DU59" s="31">
        <v>1.701663783460603</v>
      </c>
      <c r="DV59" s="31">
        <v>0.64251288071820623</v>
      </c>
      <c r="DW59" s="31">
        <v>4.189782500408179</v>
      </c>
      <c r="DX59" s="31">
        <v>-5.8685061137510646</v>
      </c>
      <c r="DY59" s="31">
        <v>3.225687196375187</v>
      </c>
      <c r="DZ59" s="31">
        <v>1.3582337717368584</v>
      </c>
      <c r="EA59" s="31">
        <v>0.50074175075602101</v>
      </c>
      <c r="EB59" s="31">
        <v>7.5329604619924142</v>
      </c>
      <c r="EC59" s="31">
        <v>7.5329604619924142</v>
      </c>
      <c r="ED59" s="31">
        <v>8.0906860088061503</v>
      </c>
      <c r="EE59" s="31">
        <v>7.0776101719986055</v>
      </c>
      <c r="EF59" s="31"/>
      <c r="EG59" s="31"/>
      <c r="EH59" s="31"/>
      <c r="EI59" s="31"/>
      <c r="EJ59" s="31"/>
      <c r="EK59" s="31"/>
      <c r="EL59" s="31"/>
      <c r="EM59" s="31"/>
      <c r="EN59" s="31">
        <v>5.6492124068381049</v>
      </c>
      <c r="EO59" s="31">
        <v>12.154127000458997</v>
      </c>
      <c r="EP59" s="31">
        <v>2.6547201584800919</v>
      </c>
      <c r="EQ59" s="31">
        <v>5.844582187814674</v>
      </c>
      <c r="ER59" s="31">
        <v>12.229239899450166</v>
      </c>
      <c r="ES59" s="31">
        <v>3.0165180802678484</v>
      </c>
      <c r="ET59" s="31">
        <v>-0.46542387808881835</v>
      </c>
      <c r="EU59" s="31">
        <v>8.6399114132456489E-2</v>
      </c>
      <c r="EV59" s="31">
        <v>58</v>
      </c>
      <c r="EW59" s="31">
        <v>-0.10150692630423605</v>
      </c>
      <c r="EX59" s="31">
        <v>-0.21323040514388006</v>
      </c>
      <c r="EY59" s="31"/>
      <c r="EZ59" s="31"/>
    </row>
    <row r="60" spans="1:156" x14ac:dyDescent="0.2">
      <c r="A60" s="31" t="s">
        <v>140</v>
      </c>
      <c r="B60" s="31">
        <v>2004</v>
      </c>
      <c r="C60" s="31">
        <v>1</v>
      </c>
      <c r="D60" s="31"/>
      <c r="E60" s="31">
        <v>6.43</v>
      </c>
      <c r="F60" s="31"/>
      <c r="G60" s="31">
        <v>81</v>
      </c>
      <c r="H60" s="31">
        <v>81</v>
      </c>
      <c r="I60" s="31">
        <v>81</v>
      </c>
      <c r="J60" s="31">
        <v>6.43</v>
      </c>
      <c r="K60" s="31">
        <v>-35.1</v>
      </c>
      <c r="L60" s="31">
        <v>-28.9</v>
      </c>
      <c r="M60" s="31">
        <v>15.799999999999997</v>
      </c>
      <c r="N60" s="31">
        <v>-18.300000000000004</v>
      </c>
      <c r="O60" s="31">
        <v>0.64</v>
      </c>
      <c r="P60" s="31">
        <v>21.6</v>
      </c>
      <c r="Q60" s="31"/>
      <c r="R60" s="31">
        <v>9.3782951696261154</v>
      </c>
      <c r="S60" s="31">
        <v>1.9065962229510607</v>
      </c>
      <c r="T60" s="31">
        <v>16.012297034094406</v>
      </c>
      <c r="U60" s="31">
        <v>20.495646622776476</v>
      </c>
      <c r="V60" s="31"/>
      <c r="W60" s="31"/>
      <c r="X60" s="31"/>
      <c r="Y60" s="31"/>
      <c r="Z60" s="31">
        <v>5.4308727330720847</v>
      </c>
      <c r="AA60" s="31">
        <v>10.52774767629885</v>
      </c>
      <c r="AB60" s="31">
        <v>9.4674628122134639</v>
      </c>
      <c r="AC60" s="31">
        <v>0.5465180928406137</v>
      </c>
      <c r="AD60" s="31">
        <v>15.013271602897374</v>
      </c>
      <c r="AE60" s="31">
        <v>20.43365936292814</v>
      </c>
      <c r="AF60" s="31">
        <v>-0.91597428676444737</v>
      </c>
      <c r="AG60" s="31">
        <v>2.4127938984243629E-2</v>
      </c>
      <c r="AH60" s="31">
        <v>4.5116025567827478</v>
      </c>
      <c r="AI60" s="31">
        <v>5.6046925022359346</v>
      </c>
      <c r="AJ60" s="31">
        <v>1.6496511752062162</v>
      </c>
      <c r="AK60" s="31">
        <v>3.738527995993536</v>
      </c>
      <c r="AL60" s="31">
        <v>5.4860885362160303</v>
      </c>
      <c r="AM60" s="31">
        <v>5.3395533119074514</v>
      </c>
      <c r="AN60" s="31"/>
      <c r="AO60" s="31"/>
      <c r="AP60" s="31"/>
      <c r="AQ60" s="31">
        <v>49</v>
      </c>
      <c r="AR60" s="31">
        <v>0</v>
      </c>
      <c r="AS60" s="31">
        <v>0</v>
      </c>
      <c r="AT60" s="31">
        <v>0</v>
      </c>
      <c r="AU60" s="31">
        <v>0</v>
      </c>
      <c r="AV60" s="31">
        <v>0</v>
      </c>
      <c r="AW60" s="31">
        <v>0</v>
      </c>
      <c r="AX60" s="31">
        <v>0</v>
      </c>
      <c r="AY60" s="31">
        <v>0</v>
      </c>
      <c r="AZ60" s="31">
        <v>6.0437662055852481</v>
      </c>
      <c r="BA60" s="31">
        <v>6.3850926632598375</v>
      </c>
      <c r="BB60" s="31">
        <v>6.0715956898857222</v>
      </c>
      <c r="BC60" s="31">
        <v>5.78722872973227</v>
      </c>
      <c r="BD60" s="31">
        <v>5.9950396547701326</v>
      </c>
      <c r="BE60" s="31">
        <v>5.4968494633476386</v>
      </c>
      <c r="BF60" s="31">
        <v>67</v>
      </c>
      <c r="BG60" s="31">
        <v>0</v>
      </c>
      <c r="BH60" s="31">
        <v>0</v>
      </c>
      <c r="BI60" s="31">
        <v>0</v>
      </c>
      <c r="BJ60" s="31">
        <v>0</v>
      </c>
      <c r="BK60" s="31">
        <v>0</v>
      </c>
      <c r="BL60" s="31">
        <v>0</v>
      </c>
      <c r="BM60" s="31">
        <v>0</v>
      </c>
      <c r="BN60" s="31">
        <v>0</v>
      </c>
      <c r="BO60" s="31">
        <v>45.75</v>
      </c>
      <c r="BP60" s="31">
        <v>8.3841150973207519</v>
      </c>
      <c r="BQ60" s="31">
        <v>0</v>
      </c>
      <c r="BR60" s="31">
        <v>-0.60518941119754699</v>
      </c>
      <c r="BS60" s="31">
        <v>1260.884697862612</v>
      </c>
      <c r="BT60" s="31">
        <v>29.040848561175249</v>
      </c>
      <c r="BU60" s="31">
        <v>8</v>
      </c>
      <c r="BV60" s="31">
        <v>0.44715803134221921</v>
      </c>
      <c r="BW60" s="31">
        <v>810</v>
      </c>
      <c r="BX60" s="31">
        <v>374.52441632399234</v>
      </c>
      <c r="BY60" s="31">
        <v>14.967221670188891</v>
      </c>
      <c r="BZ60" s="31">
        <v>8.6834552540117187</v>
      </c>
      <c r="CA60" s="31">
        <v>10.48515925173789</v>
      </c>
      <c r="CB60" s="31">
        <v>19.818659973920255</v>
      </c>
      <c r="CC60" s="31">
        <v>16.070413132853169</v>
      </c>
      <c r="CD60" s="31">
        <v>16.091281539108813</v>
      </c>
      <c r="CE60" s="31">
        <v>5.8286591853079415</v>
      </c>
      <c r="CF60" s="31">
        <v>1.4767382400947611</v>
      </c>
      <c r="CG60" s="31">
        <v>2.3535392691721313</v>
      </c>
      <c r="CH60" s="31">
        <v>8.6506463892665479</v>
      </c>
      <c r="CI60" s="31">
        <v>6.441022731006079</v>
      </c>
      <c r="CJ60" s="31">
        <v>6.2819636481826109</v>
      </c>
      <c r="CK60" s="31">
        <v>25.91811296779338</v>
      </c>
      <c r="CL60" s="31">
        <v>19.006577329294281</v>
      </c>
      <c r="CM60" s="31">
        <v>22.822776728382394</v>
      </c>
      <c r="CN60" s="31">
        <v>29.608905732443482</v>
      </c>
      <c r="CO60" s="31">
        <v>25.006284209073421</v>
      </c>
      <c r="CP60" s="31">
        <v>27.507635810134659</v>
      </c>
      <c r="CQ60" s="31">
        <v>-5.238888073492026</v>
      </c>
      <c r="CR60" s="31">
        <v>4.6192189647077839</v>
      </c>
      <c r="CS60" s="31">
        <v>6.0405682697935656</v>
      </c>
      <c r="CT60" s="31">
        <v>-1.3086060302937683</v>
      </c>
      <c r="CU60" s="31">
        <v>-2.5504390780760109</v>
      </c>
      <c r="CV60" s="31">
        <v>-0.34556742600728102</v>
      </c>
      <c r="CW60" s="31">
        <v>3.4217091135771676</v>
      </c>
      <c r="CX60" s="31">
        <v>3.9201385526645502</v>
      </c>
      <c r="CY60" s="31">
        <v>-4.4292286103731575</v>
      </c>
      <c r="CZ60" s="31">
        <v>-1.2664776832891489</v>
      </c>
      <c r="DA60" s="31">
        <v>2.8883251878341825</v>
      </c>
      <c r="DB60" s="31">
        <v>7.9303786803179284</v>
      </c>
      <c r="DC60" s="31">
        <v>0</v>
      </c>
      <c r="DD60" s="31">
        <v>0</v>
      </c>
      <c r="DE60" s="31">
        <v>1</v>
      </c>
      <c r="DF60" s="31">
        <v>0.1899999999999995</v>
      </c>
      <c r="DG60" s="31">
        <v>1</v>
      </c>
      <c r="DH60" s="31">
        <v>0</v>
      </c>
      <c r="DI60" s="31">
        <v>0</v>
      </c>
      <c r="DJ60" s="31">
        <v>1</v>
      </c>
      <c r="DK60" s="31">
        <v>0</v>
      </c>
      <c r="DL60" s="31">
        <f t="shared" si="0"/>
        <v>1</v>
      </c>
      <c r="DM60" s="31">
        <v>9.3412307336837372</v>
      </c>
      <c r="DN60" s="31">
        <v>1.9339514972784451</v>
      </c>
      <c r="DO60" s="31">
        <v>13.671738258062717</v>
      </c>
      <c r="DP60" s="31">
        <v>-57.919544534885191</v>
      </c>
      <c r="DQ60" s="31">
        <v>-6.6589877432117328</v>
      </c>
      <c r="DR60" s="31">
        <v>-0.64770699515317209</v>
      </c>
      <c r="DS60" s="31">
        <v>0.17106640736496515</v>
      </c>
      <c r="DT60" s="31">
        <v>-84.051756460380034</v>
      </c>
      <c r="DU60" s="31">
        <v>14.557425070581942</v>
      </c>
      <c r="DV60" s="31">
        <v>13.455805203270433</v>
      </c>
      <c r="DW60" s="31">
        <v>0.64251288071820623</v>
      </c>
      <c r="DX60" s="31">
        <v>-8.0708883990872646</v>
      </c>
      <c r="DY60" s="31">
        <v>3.1867119096204775</v>
      </c>
      <c r="DZ60" s="31">
        <v>0.77455525035689754</v>
      </c>
      <c r="EA60" s="31">
        <v>1.3582337717368584</v>
      </c>
      <c r="EB60" s="31">
        <v>25.048056991012615</v>
      </c>
      <c r="EC60" s="31">
        <v>25.048056991012615</v>
      </c>
      <c r="ED60" s="31">
        <v>22.829983944160478</v>
      </c>
      <c r="EE60" s="31">
        <v>8.0906860088061503</v>
      </c>
      <c r="EF60" s="31"/>
      <c r="EG60" s="31"/>
      <c r="EH60" s="31"/>
      <c r="EI60" s="31"/>
      <c r="EJ60" s="31"/>
      <c r="EK60" s="31"/>
      <c r="EL60" s="31"/>
      <c r="EM60" s="31"/>
      <c r="EN60" s="31">
        <v>-2.1971533964896035</v>
      </c>
      <c r="EO60" s="31">
        <v>2.4276920427040989</v>
      </c>
      <c r="EP60" s="31">
        <v>3.9064415691940995</v>
      </c>
      <c r="EQ60" s="31">
        <v>-1.1940874124826883</v>
      </c>
      <c r="ER60" s="31">
        <v>0.87188868890981164</v>
      </c>
      <c r="ES60" s="31">
        <v>4.0469322891550128</v>
      </c>
      <c r="ET60" s="31">
        <v>2.6547201584800919</v>
      </c>
      <c r="EU60" s="31">
        <v>12.229239899450166</v>
      </c>
      <c r="EV60" s="31">
        <v>59</v>
      </c>
      <c r="EW60" s="31">
        <v>12.154127000458997</v>
      </c>
      <c r="EX60" s="31">
        <v>3.0165180802678484</v>
      </c>
      <c r="EY60" s="31"/>
      <c r="EZ60" s="31"/>
    </row>
    <row r="61" spans="1:156" x14ac:dyDescent="0.2">
      <c r="A61" s="31" t="s">
        <v>141</v>
      </c>
      <c r="B61" s="31">
        <v>2004</v>
      </c>
      <c r="C61" s="31">
        <v>3</v>
      </c>
      <c r="D61" s="31"/>
      <c r="E61" s="31">
        <v>6.18</v>
      </c>
      <c r="F61" s="31"/>
      <c r="G61" s="31">
        <v>81</v>
      </c>
      <c r="H61" s="31">
        <v>81</v>
      </c>
      <c r="I61" s="31">
        <v>81</v>
      </c>
      <c r="J61" s="31">
        <v>6.18</v>
      </c>
      <c r="K61" s="31">
        <v>-35.999999999999993</v>
      </c>
      <c r="L61" s="31">
        <v>-31.1</v>
      </c>
      <c r="M61" s="31">
        <v>15</v>
      </c>
      <c r="N61" s="31">
        <v>-35.1</v>
      </c>
      <c r="O61" s="31">
        <v>0.56000000000000005</v>
      </c>
      <c r="P61" s="31">
        <v>23</v>
      </c>
      <c r="Q61" s="31"/>
      <c r="R61" s="31">
        <v>3.5331641671472382E-2</v>
      </c>
      <c r="S61" s="31">
        <v>-2.1482407278756215</v>
      </c>
      <c r="T61" s="31">
        <v>8.2004564861351792</v>
      </c>
      <c r="U61" s="31">
        <v>-7.2647304485880317</v>
      </c>
      <c r="V61" s="31"/>
      <c r="W61" s="31"/>
      <c r="X61" s="31"/>
      <c r="Y61" s="31"/>
      <c r="Z61" s="31">
        <v>5.0476958939729757</v>
      </c>
      <c r="AA61" s="31">
        <v>5.4308727330720847</v>
      </c>
      <c r="AB61" s="31">
        <v>1.8012776574526863</v>
      </c>
      <c r="AC61" s="31">
        <v>-2.602587461312531</v>
      </c>
      <c r="AD61" s="31">
        <v>5.5486982283249286</v>
      </c>
      <c r="AE61" s="31">
        <v>-8.7826704846003736</v>
      </c>
      <c r="AF61" s="31">
        <v>0.71114033447684788</v>
      </c>
      <c r="AG61" s="31">
        <v>-6.8648652887408138E-2</v>
      </c>
      <c r="AH61" s="31">
        <v>4.6937931080705653</v>
      </c>
      <c r="AI61" s="31">
        <v>6.3768063495094651</v>
      </c>
      <c r="AJ61" s="31">
        <v>1.9077017522294284</v>
      </c>
      <c r="AK61" s="31">
        <v>5.9157438238139548</v>
      </c>
      <c r="AL61" s="31">
        <v>3.9634921381378518</v>
      </c>
      <c r="AM61" s="31">
        <v>5.4674426374148339</v>
      </c>
      <c r="AN61" s="31"/>
      <c r="AO61" s="31"/>
      <c r="AP61" s="31"/>
      <c r="AQ61" s="31">
        <v>51</v>
      </c>
      <c r="AR61" s="31">
        <v>0</v>
      </c>
      <c r="AS61" s="31">
        <v>0</v>
      </c>
      <c r="AT61" s="31">
        <v>0</v>
      </c>
      <c r="AU61" s="31">
        <v>0</v>
      </c>
      <c r="AV61" s="31">
        <v>0</v>
      </c>
      <c r="AW61" s="31">
        <v>0</v>
      </c>
      <c r="AX61" s="31">
        <v>0</v>
      </c>
      <c r="AY61" s="31">
        <v>0</v>
      </c>
      <c r="AZ61" s="31">
        <v>2.0722584059227485</v>
      </c>
      <c r="BA61" s="31">
        <v>-1.9410169035563785</v>
      </c>
      <c r="BB61" s="31">
        <v>-0.68860936484136515</v>
      </c>
      <c r="BC61" s="31">
        <v>-0.78435755599390444</v>
      </c>
      <c r="BD61" s="31">
        <v>1.9570753416314008</v>
      </c>
      <c r="BE61" s="31">
        <v>-1.2737532442862869</v>
      </c>
      <c r="BF61" s="31">
        <v>67</v>
      </c>
      <c r="BG61" s="31">
        <v>0</v>
      </c>
      <c r="BH61" s="31">
        <v>0</v>
      </c>
      <c r="BI61" s="31">
        <v>0</v>
      </c>
      <c r="BJ61" s="31">
        <v>0</v>
      </c>
      <c r="BK61" s="31">
        <v>0</v>
      </c>
      <c r="BL61" s="31">
        <v>0</v>
      </c>
      <c r="BM61" s="31">
        <v>0</v>
      </c>
      <c r="BN61" s="31">
        <v>0</v>
      </c>
      <c r="BO61" s="31">
        <v>41.5</v>
      </c>
      <c r="BP61" s="31">
        <v>4.6852527484934523</v>
      </c>
      <c r="BQ61" s="31">
        <v>1</v>
      </c>
      <c r="BR61" s="31">
        <v>0.67076805508638271</v>
      </c>
      <c r="BS61" s="31">
        <v>1342.0484474584991</v>
      </c>
      <c r="BT61" s="31">
        <v>32.777610069433457</v>
      </c>
      <c r="BU61" s="31">
        <v>7.9</v>
      </c>
      <c r="BV61" s="31">
        <v>0.2552725051033054</v>
      </c>
      <c r="BW61" s="31">
        <v>843</v>
      </c>
      <c r="BX61" s="31">
        <v>368.49961259555863</v>
      </c>
      <c r="BY61" s="31">
        <v>10.256676596127676</v>
      </c>
      <c r="BZ61" s="31">
        <v>8.3376758608820438</v>
      </c>
      <c r="CA61" s="31">
        <v>8.6797616956760777</v>
      </c>
      <c r="CB61" s="31">
        <v>12.803749594571727</v>
      </c>
      <c r="CC61" s="31">
        <v>13.465123401237797</v>
      </c>
      <c r="CD61" s="31">
        <v>16.329045655120439</v>
      </c>
      <c r="CE61" s="31">
        <v>1.4062534558398312</v>
      </c>
      <c r="CF61" s="31">
        <v>-0.36383504814421741</v>
      </c>
      <c r="CG61" s="31">
        <v>-0.46391771647625291</v>
      </c>
      <c r="CH61" s="31">
        <v>2.9589483720795471</v>
      </c>
      <c r="CI61" s="31">
        <v>3.2189284472054922</v>
      </c>
      <c r="CJ61" s="31">
        <v>4.8098668474679087</v>
      </c>
      <c r="CK61" s="31">
        <v>22.503107368521494</v>
      </c>
      <c r="CL61" s="31">
        <v>18.723830077587095</v>
      </c>
      <c r="CM61" s="31">
        <v>21.399418564209498</v>
      </c>
      <c r="CN61" s="31">
        <v>21.010603932762372</v>
      </c>
      <c r="CO61" s="31">
        <v>22.359927899231824</v>
      </c>
      <c r="CP61" s="31">
        <v>27.275427941477666</v>
      </c>
      <c r="CQ61" s="31">
        <v>11.00480424329411</v>
      </c>
      <c r="CR61" s="31">
        <v>5.6371574948655336</v>
      </c>
      <c r="CS61" s="31">
        <v>15.246712424412495</v>
      </c>
      <c r="CT61" s="31">
        <v>10.754231596865278</v>
      </c>
      <c r="CU61" s="31">
        <v>2.7486212857001227</v>
      </c>
      <c r="CV61" s="31">
        <v>1.2985152795501365</v>
      </c>
      <c r="CW61" s="31">
        <v>0.12045584763618607</v>
      </c>
      <c r="CX61" s="31">
        <v>5.6867326715791782</v>
      </c>
      <c r="CY61" s="31">
        <v>14.828955772650669</v>
      </c>
      <c r="CZ61" s="31">
        <v>12.733273708063154</v>
      </c>
      <c r="DA61" s="31">
        <v>10.903823957191712</v>
      </c>
      <c r="DB61" s="31">
        <v>22.655745365004289</v>
      </c>
      <c r="DC61" s="31">
        <v>0</v>
      </c>
      <c r="DD61" s="31">
        <v>0</v>
      </c>
      <c r="DE61" s="31">
        <v>1</v>
      </c>
      <c r="DF61" s="31">
        <v>-0.25</v>
      </c>
      <c r="DG61" s="31">
        <v>1</v>
      </c>
      <c r="DH61" s="31">
        <v>0</v>
      </c>
      <c r="DI61" s="31">
        <v>0</v>
      </c>
      <c r="DJ61" s="31">
        <v>1</v>
      </c>
      <c r="DK61" s="31">
        <v>0</v>
      </c>
      <c r="DL61" s="31">
        <f t="shared" si="0"/>
        <v>1</v>
      </c>
      <c r="DM61" s="31">
        <v>-0.35679078319967161</v>
      </c>
      <c r="DN61" s="31">
        <v>-1.8489016950414292</v>
      </c>
      <c r="DO61" s="31">
        <v>1.0587991372969763</v>
      </c>
      <c r="DP61" s="31">
        <v>79.085759104909229</v>
      </c>
      <c r="DQ61" s="31">
        <v>6.8726313787329953</v>
      </c>
      <c r="DR61" s="31">
        <v>-6.7213582326648771E-2</v>
      </c>
      <c r="DS61" s="31">
        <v>-0.11947014314135859</v>
      </c>
      <c r="DT61" s="31">
        <v>20.690283245378748</v>
      </c>
      <c r="DU61" s="31">
        <v>10.22748618105841</v>
      </c>
      <c r="DV61" s="31">
        <v>3.0887546857090493</v>
      </c>
      <c r="DW61" s="31">
        <v>13.455805203270433</v>
      </c>
      <c r="DX61" s="31">
        <v>-5.8008411650782401</v>
      </c>
      <c r="DY61" s="31">
        <v>-0.39070263685763962</v>
      </c>
      <c r="DZ61" s="31">
        <v>-2.9339452871147231</v>
      </c>
      <c r="EA61" s="31">
        <v>0.77455525035689754</v>
      </c>
      <c r="EB61" s="31">
        <v>22.449317311461378</v>
      </c>
      <c r="EC61" s="31">
        <v>22.449317311461378</v>
      </c>
      <c r="ED61" s="31">
        <v>12.960092960319015</v>
      </c>
      <c r="EE61" s="31">
        <v>22.829983944160478</v>
      </c>
      <c r="EF61" s="31"/>
      <c r="EG61" s="31"/>
      <c r="EH61" s="31"/>
      <c r="EI61" s="31"/>
      <c r="EJ61" s="31"/>
      <c r="EK61" s="31"/>
      <c r="EL61" s="31"/>
      <c r="EM61" s="31"/>
      <c r="EN61" s="31">
        <v>9.3782951696261154</v>
      </c>
      <c r="EO61" s="31">
        <v>16.012297034094406</v>
      </c>
      <c r="EP61" s="31">
        <v>20.495646622776476</v>
      </c>
      <c r="EQ61" s="31">
        <v>9.4674628122134639</v>
      </c>
      <c r="ER61" s="31">
        <v>15.013271602897374</v>
      </c>
      <c r="ES61" s="31">
        <v>20.43365936292814</v>
      </c>
      <c r="ET61" s="31">
        <v>3.9064415691940995</v>
      </c>
      <c r="EU61" s="31">
        <v>0.87188868890981164</v>
      </c>
      <c r="EV61" s="31">
        <v>60</v>
      </c>
      <c r="EW61" s="31">
        <v>2.4276920427040989</v>
      </c>
      <c r="EX61" s="31">
        <v>4.0469322891550128</v>
      </c>
      <c r="EY61" s="31"/>
      <c r="EZ61" s="31"/>
    </row>
    <row r="62" spans="1:156" x14ac:dyDescent="0.2">
      <c r="A62" s="31" t="s">
        <v>142</v>
      </c>
      <c r="B62" s="31">
        <v>2004</v>
      </c>
      <c r="C62" s="31">
        <v>5</v>
      </c>
      <c r="D62" s="31"/>
      <c r="E62" s="31">
        <v>5.93</v>
      </c>
      <c r="F62" s="31"/>
      <c r="G62" s="31">
        <v>76.3</v>
      </c>
      <c r="H62" s="31">
        <v>76.3</v>
      </c>
      <c r="I62" s="31">
        <v>76.3</v>
      </c>
      <c r="J62" s="31">
        <v>5.93</v>
      </c>
      <c r="K62" s="31">
        <v>-39.4</v>
      </c>
      <c r="L62" s="31">
        <v>-26.299999999999997</v>
      </c>
      <c r="M62" s="31">
        <v>10.800000000000004</v>
      </c>
      <c r="N62" s="31">
        <v>-27.700000000000003</v>
      </c>
      <c r="O62" s="31">
        <v>0.61</v>
      </c>
      <c r="P62" s="31">
        <v>25.1</v>
      </c>
      <c r="Q62" s="31"/>
      <c r="R62" s="31">
        <v>-2.9466295679777104</v>
      </c>
      <c r="S62" s="31">
        <v>4.7782045679481158</v>
      </c>
      <c r="T62" s="31">
        <v>2.5117553920391491</v>
      </c>
      <c r="U62" s="31">
        <v>6.7655186887293484</v>
      </c>
      <c r="V62" s="31"/>
      <c r="W62" s="31"/>
      <c r="X62" s="31"/>
      <c r="Y62" s="31"/>
      <c r="Z62" s="31">
        <v>3.507478174488785E-3</v>
      </c>
      <c r="AA62" s="31">
        <v>5.0476958939729757</v>
      </c>
      <c r="AB62" s="31">
        <v>-1.9347852711536899</v>
      </c>
      <c r="AC62" s="31">
        <v>2.937062076144489</v>
      </c>
      <c r="AD62" s="31">
        <v>0.14018841011954333</v>
      </c>
      <c r="AE62" s="31">
        <v>6.8000056219503691</v>
      </c>
      <c r="AF62" s="31">
        <v>2.2532729647797529</v>
      </c>
      <c r="AG62" s="31">
        <v>3.9413205456142644E-2</v>
      </c>
      <c r="AH62" s="31">
        <v>0.68206852404681229</v>
      </c>
      <c r="AI62" s="31">
        <v>-7.8056809055055965E-3</v>
      </c>
      <c r="AJ62" s="31">
        <v>-1.4375327183987139</v>
      </c>
      <c r="AK62" s="31">
        <v>0.25673209013115184</v>
      </c>
      <c r="AL62" s="31">
        <v>0.21511488693671765</v>
      </c>
      <c r="AM62" s="31">
        <v>0.95927662567589778</v>
      </c>
      <c r="AN62" s="31"/>
      <c r="AO62" s="31"/>
      <c r="AP62" s="31"/>
      <c r="AQ62" s="31">
        <v>53</v>
      </c>
      <c r="AR62" s="31">
        <v>0</v>
      </c>
      <c r="AS62" s="31">
        <v>0</v>
      </c>
      <c r="AT62" s="31">
        <v>0</v>
      </c>
      <c r="AU62" s="31">
        <v>0</v>
      </c>
      <c r="AV62" s="31">
        <v>0</v>
      </c>
      <c r="AW62" s="31">
        <v>0</v>
      </c>
      <c r="AX62" s="31">
        <v>0</v>
      </c>
      <c r="AY62" s="31">
        <v>0</v>
      </c>
      <c r="AZ62" s="31">
        <v>8.9887977109853849E-3</v>
      </c>
      <c r="BA62" s="31">
        <v>4.1487258250264891E-2</v>
      </c>
      <c r="BB62" s="31">
        <v>2.6306600074888786</v>
      </c>
      <c r="BC62" s="31">
        <v>-0.86138410025671674</v>
      </c>
      <c r="BD62" s="31">
        <v>1.7069120757314511</v>
      </c>
      <c r="BE62" s="31">
        <v>0.19782070313341235</v>
      </c>
      <c r="BF62" s="31">
        <v>67</v>
      </c>
      <c r="BG62" s="31">
        <v>0</v>
      </c>
      <c r="BH62" s="31">
        <v>0</v>
      </c>
      <c r="BI62" s="31">
        <v>0</v>
      </c>
      <c r="BJ62" s="31">
        <v>0</v>
      </c>
      <c r="BK62" s="31">
        <v>0</v>
      </c>
      <c r="BL62" s="31">
        <v>0</v>
      </c>
      <c r="BM62" s="31">
        <v>0</v>
      </c>
      <c r="BN62" s="31">
        <v>0</v>
      </c>
      <c r="BO62" s="31">
        <v>37.25</v>
      </c>
      <c r="BP62" s="31">
        <v>2.035608618607593</v>
      </c>
      <c r="BQ62" s="31">
        <v>2</v>
      </c>
      <c r="BR62" s="31">
        <v>1.3777789715607525</v>
      </c>
      <c r="BS62" s="31">
        <v>1339.2308158507224</v>
      </c>
      <c r="BT62" s="31">
        <v>27.557302464860161</v>
      </c>
      <c r="BU62" s="31">
        <v>8.1</v>
      </c>
      <c r="BV62" s="31">
        <v>0.23044892137827466</v>
      </c>
      <c r="BW62" s="31">
        <v>1020</v>
      </c>
      <c r="BX62" s="31">
        <v>387.76931501257116</v>
      </c>
      <c r="BY62" s="31">
        <v>6.9889611726410905</v>
      </c>
      <c r="BZ62" s="31">
        <v>4.1634219936597461</v>
      </c>
      <c r="CA62" s="31">
        <v>7.0905568077997145</v>
      </c>
      <c r="CB62" s="31">
        <v>8.6126842508322383</v>
      </c>
      <c r="CC62" s="31">
        <v>0.91856938620986028</v>
      </c>
      <c r="CD62" s="31">
        <v>9.2900265393891956</v>
      </c>
      <c r="CE62" s="31">
        <v>6.2834051480648938</v>
      </c>
      <c r="CF62" s="31">
        <v>3.9340408552159012</v>
      </c>
      <c r="CG62" s="31">
        <v>5.5709962548205141</v>
      </c>
      <c r="CH62" s="31">
        <v>7.30723916935289</v>
      </c>
      <c r="CI62" s="31">
        <v>2.5367863795478272</v>
      </c>
      <c r="CJ62" s="31">
        <v>7.2817448586266948</v>
      </c>
      <c r="CK62" s="31">
        <v>18.393888320211229</v>
      </c>
      <c r="CL62" s="31">
        <v>13.801220821033816</v>
      </c>
      <c r="CM62" s="31">
        <v>18.4461348925553</v>
      </c>
      <c r="CN62" s="31">
        <v>15.801763915321892</v>
      </c>
      <c r="CO62" s="31">
        <v>8.2567440555359681</v>
      </c>
      <c r="CP62" s="31">
        <v>21.259404399654276</v>
      </c>
      <c r="CQ62" s="31">
        <v>-2.9075565792119966</v>
      </c>
      <c r="CR62" s="31">
        <v>0.62750613662822008</v>
      </c>
      <c r="CS62" s="31">
        <v>2.5746953564342681</v>
      </c>
      <c r="CT62" s="31">
        <v>2.5752482348417978</v>
      </c>
      <c r="CU62" s="31">
        <v>-3.8573636992982077</v>
      </c>
      <c r="CV62" s="31">
        <v>-1.2550301171082769</v>
      </c>
      <c r="CW62" s="31">
        <v>-2.3183425725331821</v>
      </c>
      <c r="CX62" s="31">
        <v>-0.72173777129892513</v>
      </c>
      <c r="CY62" s="31">
        <v>-1.3819006957367286</v>
      </c>
      <c r="CZ62" s="31">
        <v>3.0549101403823529</v>
      </c>
      <c r="DA62" s="31">
        <v>1.6589134530459069</v>
      </c>
      <c r="DB62" s="31">
        <v>12.574522407166096</v>
      </c>
      <c r="DC62" s="31">
        <v>0</v>
      </c>
      <c r="DD62" s="31">
        <v>0</v>
      </c>
      <c r="DE62" s="31">
        <v>1</v>
      </c>
      <c r="DF62" s="31">
        <v>-0.25</v>
      </c>
      <c r="DG62" s="31">
        <v>1</v>
      </c>
      <c r="DH62" s="31">
        <v>0</v>
      </c>
      <c r="DI62" s="31">
        <v>0</v>
      </c>
      <c r="DJ62" s="31">
        <v>-1</v>
      </c>
      <c r="DK62" s="31">
        <v>0</v>
      </c>
      <c r="DL62" s="31">
        <f t="shared" si="0"/>
        <v>-1</v>
      </c>
      <c r="DM62" s="31">
        <v>-3.1460931537702348</v>
      </c>
      <c r="DN62" s="31">
        <v>4.6334535755363842</v>
      </c>
      <c r="DO62" s="31">
        <v>-3.1666239876238138</v>
      </c>
      <c r="DP62" s="31">
        <v>-10.96879197372072</v>
      </c>
      <c r="DQ62" s="31">
        <v>-4.7859420476835117</v>
      </c>
      <c r="DR62" s="31">
        <v>0.22043465918533653</v>
      </c>
      <c r="DS62" s="31">
        <v>-5.282246958300333E-2</v>
      </c>
      <c r="DT62" s="31">
        <v>177.58471982418772</v>
      </c>
      <c r="DU62" s="31">
        <v>2.1943921065820575</v>
      </c>
      <c r="DV62" s="31">
        <v>-4.6016705547808971</v>
      </c>
      <c r="DW62" s="31">
        <v>3.0887546857090493</v>
      </c>
      <c r="DX62" s="31">
        <v>19.409912599556307</v>
      </c>
      <c r="DY62" s="31">
        <v>5.2834035657554779</v>
      </c>
      <c r="DZ62" s="31">
        <v>4.2562047951712074</v>
      </c>
      <c r="EA62" s="31">
        <v>-2.9339452871147231</v>
      </c>
      <c r="EB62" s="31">
        <v>8.221519280390579</v>
      </c>
      <c r="EC62" s="31">
        <v>8.221519280390579</v>
      </c>
      <c r="ED62" s="31">
        <v>-2.9296354403809364</v>
      </c>
      <c r="EE62" s="31">
        <v>12.960092960319015</v>
      </c>
      <c r="EF62" s="31"/>
      <c r="EG62" s="31"/>
      <c r="EH62" s="31"/>
      <c r="EI62" s="31"/>
      <c r="EJ62" s="31"/>
      <c r="EK62" s="31"/>
      <c r="EL62" s="31"/>
      <c r="EM62" s="31"/>
      <c r="EN62" s="31">
        <v>3.5331641671472382E-2</v>
      </c>
      <c r="EO62" s="31">
        <v>8.2004564861351792</v>
      </c>
      <c r="EP62" s="31">
        <v>-7.2647304485880317</v>
      </c>
      <c r="EQ62" s="31">
        <v>1.8012776574526863</v>
      </c>
      <c r="ER62" s="31">
        <v>5.5486982283249286</v>
      </c>
      <c r="ES62" s="31">
        <v>-8.7826704846003736</v>
      </c>
      <c r="ET62" s="31">
        <v>20.495646622776476</v>
      </c>
      <c r="EU62" s="31">
        <v>15.013271602897374</v>
      </c>
      <c r="EV62" s="31">
        <v>61</v>
      </c>
      <c r="EW62" s="31">
        <v>16.012297034094406</v>
      </c>
      <c r="EX62" s="31">
        <v>20.43365936292814</v>
      </c>
      <c r="EY62" s="31"/>
      <c r="EZ62" s="31"/>
    </row>
    <row r="63" spans="1:156" x14ac:dyDescent="0.2">
      <c r="A63" s="31" t="s">
        <v>143</v>
      </c>
      <c r="B63" s="31">
        <v>2004</v>
      </c>
      <c r="C63" s="31">
        <v>7</v>
      </c>
      <c r="D63" s="31"/>
      <c r="E63" s="31">
        <v>5.86</v>
      </c>
      <c r="F63" s="31"/>
      <c r="G63" s="31">
        <v>73</v>
      </c>
      <c r="H63" s="31">
        <v>73</v>
      </c>
      <c r="I63" s="31">
        <v>73</v>
      </c>
      <c r="J63" s="31">
        <v>5.86</v>
      </c>
      <c r="K63" s="31">
        <v>-39</v>
      </c>
      <c r="L63" s="31">
        <v>-27.9</v>
      </c>
      <c r="M63" s="31">
        <v>2</v>
      </c>
      <c r="N63" s="31">
        <v>-28</v>
      </c>
      <c r="O63" s="31">
        <v>0.65</v>
      </c>
      <c r="P63" s="31">
        <v>23.5</v>
      </c>
      <c r="Q63" s="31"/>
      <c r="R63" s="31">
        <v>0.42635375694340927</v>
      </c>
      <c r="S63" s="31">
        <v>-1.4955122712553734</v>
      </c>
      <c r="T63" s="31">
        <v>-5.0705672028945967</v>
      </c>
      <c r="U63" s="31">
        <v>3.096563951525559</v>
      </c>
      <c r="V63" s="31"/>
      <c r="W63" s="31"/>
      <c r="X63" s="31"/>
      <c r="Y63" s="31"/>
      <c r="Z63" s="31">
        <v>-0.50684807400219234</v>
      </c>
      <c r="AA63" s="31">
        <v>3.507478174488785E-3</v>
      </c>
      <c r="AB63" s="31">
        <v>0.57101105027030108</v>
      </c>
      <c r="AC63" s="31">
        <v>-0.81437170672612058</v>
      </c>
      <c r="AD63" s="31">
        <v>-6.7312590368881606</v>
      </c>
      <c r="AE63" s="31">
        <v>2.5718495776395236</v>
      </c>
      <c r="AF63" s="31">
        <v>-0.57802569064652609</v>
      </c>
      <c r="AG63" s="31">
        <v>5.0413741334244588E-2</v>
      </c>
      <c r="AH63" s="31">
        <v>-2.6989050543033244</v>
      </c>
      <c r="AI63" s="31">
        <v>-2.7462683374338468</v>
      </c>
      <c r="AJ63" s="31">
        <v>-1.8989763711433909</v>
      </c>
      <c r="AK63" s="31">
        <v>-3.0043890558006296</v>
      </c>
      <c r="AL63" s="31">
        <v>-2.3235869140241903</v>
      </c>
      <c r="AM63" s="31">
        <v>-2.4868826034753937</v>
      </c>
      <c r="AN63" s="31"/>
      <c r="AO63" s="31"/>
      <c r="AP63" s="31"/>
      <c r="AQ63" s="31">
        <v>55</v>
      </c>
      <c r="AR63" s="31">
        <v>0</v>
      </c>
      <c r="AS63" s="31">
        <v>0</v>
      </c>
      <c r="AT63" s="31">
        <v>0</v>
      </c>
      <c r="AU63" s="31">
        <v>0</v>
      </c>
      <c r="AV63" s="31">
        <v>0</v>
      </c>
      <c r="AW63" s="31">
        <v>0</v>
      </c>
      <c r="AX63" s="31">
        <v>0</v>
      </c>
      <c r="AY63" s="31">
        <v>0</v>
      </c>
      <c r="AZ63" s="31">
        <v>-3.1697821468326191</v>
      </c>
      <c r="BA63" s="31">
        <v>-3.1576015630068035</v>
      </c>
      <c r="BB63" s="31">
        <v>-4.2680801353931921</v>
      </c>
      <c r="BC63" s="31">
        <v>-3.1292217051266706</v>
      </c>
      <c r="BD63" s="31">
        <v>-3.1368971804002381</v>
      </c>
      <c r="BE63" s="31">
        <v>-2.9701932933090855</v>
      </c>
      <c r="BF63" s="31">
        <v>67</v>
      </c>
      <c r="BG63" s="31">
        <v>0</v>
      </c>
      <c r="BH63" s="31">
        <v>0</v>
      </c>
      <c r="BI63" s="31">
        <v>0</v>
      </c>
      <c r="BJ63" s="31">
        <v>0</v>
      </c>
      <c r="BK63" s="31">
        <v>0</v>
      </c>
      <c r="BL63" s="31">
        <v>0</v>
      </c>
      <c r="BM63" s="31">
        <v>0</v>
      </c>
      <c r="BN63" s="31">
        <v>0</v>
      </c>
      <c r="BO63" s="31">
        <v>33</v>
      </c>
      <c r="BP63" s="31">
        <v>-0.11232154891855692</v>
      </c>
      <c r="BQ63" s="31">
        <v>3</v>
      </c>
      <c r="BR63" s="31">
        <v>1.8716362677316389</v>
      </c>
      <c r="BS63" s="31">
        <v>1409.1902435052666</v>
      </c>
      <c r="BT63" s="31">
        <v>27.288887665451931</v>
      </c>
      <c r="BU63" s="31">
        <v>7.1</v>
      </c>
      <c r="BV63" s="31">
        <v>0.27875360095283025</v>
      </c>
      <c r="BW63" s="31">
        <v>1024</v>
      </c>
      <c r="BX63" s="31">
        <v>382.06776438777854</v>
      </c>
      <c r="BY63" s="31">
        <v>4.1044461796734026</v>
      </c>
      <c r="BZ63" s="31">
        <v>4.5236118498514628</v>
      </c>
      <c r="CA63" s="31">
        <v>-1.5634187528185493</v>
      </c>
      <c r="CB63" s="31">
        <v>10.552033217328976</v>
      </c>
      <c r="CC63" s="31">
        <v>1.1118676005595134</v>
      </c>
      <c r="CD63" s="31">
        <v>10.766745383506482</v>
      </c>
      <c r="CE63" s="31">
        <v>2.7677933925226519</v>
      </c>
      <c r="CF63" s="31">
        <v>2.3082229247629975</v>
      </c>
      <c r="CG63" s="31">
        <v>-2.2035736016633081</v>
      </c>
      <c r="CH63" s="31">
        <v>6.5862286231031746</v>
      </c>
      <c r="CI63" s="31">
        <v>0.81289616332957237</v>
      </c>
      <c r="CJ63" s="31">
        <v>6.370593346932985</v>
      </c>
      <c r="CK63" s="31">
        <v>7.3398734927868361</v>
      </c>
      <c r="CL63" s="31">
        <v>4.9640661103653514</v>
      </c>
      <c r="CM63" s="31">
        <v>3.4125532508262681</v>
      </c>
      <c r="CN63" s="31">
        <v>8.9648847251231434</v>
      </c>
      <c r="CO63" s="31">
        <v>-0.76705670929332115</v>
      </c>
      <c r="CP63" s="31">
        <v>12.996732373664914</v>
      </c>
      <c r="CQ63" s="31">
        <v>-3.0671803385466285</v>
      </c>
      <c r="CR63" s="31">
        <v>-0.38857527266637909</v>
      </c>
      <c r="CS63" s="31">
        <v>-9.7937140551124013</v>
      </c>
      <c r="CT63" s="31">
        <v>-5.5339908171529633</v>
      </c>
      <c r="CU63" s="31">
        <v>4.0840487163287635</v>
      </c>
      <c r="CV63" s="31">
        <v>4.0911108622758752</v>
      </c>
      <c r="CW63" s="31">
        <v>4.968193592000798</v>
      </c>
      <c r="CX63" s="31">
        <v>-3.3384444972054741E-2</v>
      </c>
      <c r="CY63" s="31">
        <v>-3.3809220166639875</v>
      </c>
      <c r="CZ63" s="31">
        <v>-2.8274703113294497</v>
      </c>
      <c r="DA63" s="31">
        <v>-1.22510916807663</v>
      </c>
      <c r="DB63" s="31">
        <v>-3.1629516422860386</v>
      </c>
      <c r="DC63" s="31">
        <v>0</v>
      </c>
      <c r="DD63" s="31">
        <v>0</v>
      </c>
      <c r="DE63" s="31">
        <v>1</v>
      </c>
      <c r="DF63" s="31">
        <v>-6.9999999999999396E-2</v>
      </c>
      <c r="DG63" s="31">
        <v>1</v>
      </c>
      <c r="DH63" s="31">
        <v>0</v>
      </c>
      <c r="DI63" s="31">
        <v>0</v>
      </c>
      <c r="DJ63" s="31">
        <v>-1</v>
      </c>
      <c r="DK63" s="31">
        <v>0</v>
      </c>
      <c r="DL63" s="31">
        <f t="shared" si="0"/>
        <v>-1</v>
      </c>
      <c r="DM63" s="31">
        <v>0.40617672981321906</v>
      </c>
      <c r="DN63" s="31">
        <v>-0.87180858540515405</v>
      </c>
      <c r="DO63" s="31">
        <v>-8.5029014734928197</v>
      </c>
      <c r="DP63" s="31">
        <v>64.987978156011124</v>
      </c>
      <c r="DQ63" s="31">
        <v>1.8971195886166088</v>
      </c>
      <c r="DR63" s="31">
        <v>-1.007313078351826</v>
      </c>
      <c r="DS63" s="31">
        <v>2.3312190526468476E-2</v>
      </c>
      <c r="DT63" s="31">
        <v>33.223155425179066</v>
      </c>
      <c r="DU63" s="31">
        <v>0.29001690081781817</v>
      </c>
      <c r="DV63" s="31">
        <v>-3.1147971717098213</v>
      </c>
      <c r="DW63" s="31">
        <v>-4.6016705547808971</v>
      </c>
      <c r="DX63" s="31">
        <v>-5.0978420912778128</v>
      </c>
      <c r="DY63" s="31">
        <v>-1.3458852863721233</v>
      </c>
      <c r="DZ63" s="31">
        <v>-4.4778557749986021</v>
      </c>
      <c r="EA63" s="31">
        <v>4.2562047951712074</v>
      </c>
      <c r="EB63" s="31">
        <v>-0.74436585605859573</v>
      </c>
      <c r="EC63" s="31">
        <v>-0.74436585605859573</v>
      </c>
      <c r="ED63" s="31">
        <v>-8.0115027994034076</v>
      </c>
      <c r="EE63" s="31">
        <v>-2.9296354403809364</v>
      </c>
      <c r="EF63" s="31"/>
      <c r="EG63" s="31"/>
      <c r="EH63" s="31"/>
      <c r="EI63" s="31"/>
      <c r="EJ63" s="31"/>
      <c r="EK63" s="31"/>
      <c r="EL63" s="31"/>
      <c r="EM63" s="31"/>
      <c r="EN63" s="31">
        <v>-2.9466295679777104</v>
      </c>
      <c r="EO63" s="31">
        <v>2.5117553920391491</v>
      </c>
      <c r="EP63" s="31">
        <v>6.7655186887293484</v>
      </c>
      <c r="EQ63" s="31">
        <v>-1.9347852711536899</v>
      </c>
      <c r="ER63" s="31">
        <v>0.14018841011954333</v>
      </c>
      <c r="ES63" s="31">
        <v>6.8000056219503691</v>
      </c>
      <c r="ET63" s="31">
        <v>-7.2647304485880317</v>
      </c>
      <c r="EU63" s="31">
        <v>5.5486982283249286</v>
      </c>
      <c r="EV63" s="31">
        <v>62</v>
      </c>
      <c r="EW63" s="31">
        <v>8.2004564861351792</v>
      </c>
      <c r="EX63" s="31">
        <v>-8.7826704846003736</v>
      </c>
      <c r="EY63" s="31"/>
      <c r="EZ63" s="31"/>
    </row>
    <row r="64" spans="1:156" x14ac:dyDescent="0.2">
      <c r="A64" s="31" t="s">
        <v>144</v>
      </c>
      <c r="B64" s="31">
        <v>2004</v>
      </c>
      <c r="C64" s="31">
        <v>9</v>
      </c>
      <c r="D64" s="31"/>
      <c r="E64" s="31">
        <v>5.83</v>
      </c>
      <c r="F64" s="31"/>
      <c r="G64" s="31">
        <v>71.8</v>
      </c>
      <c r="H64" s="31">
        <v>71.8</v>
      </c>
      <c r="I64" s="31">
        <v>71.8</v>
      </c>
      <c r="J64" s="31">
        <v>5.83</v>
      </c>
      <c r="K64" s="31">
        <v>-42.3</v>
      </c>
      <c r="L64" s="31">
        <v>-27.7</v>
      </c>
      <c r="M64" s="31">
        <v>-4.9000000000000012</v>
      </c>
      <c r="N64" s="31">
        <v>-67.099999999999994</v>
      </c>
      <c r="O64" s="31">
        <v>0.70334000000000008</v>
      </c>
      <c r="P64" s="31">
        <v>31</v>
      </c>
      <c r="Q64" s="31"/>
      <c r="R64" s="31">
        <v>-3.1687015188205265</v>
      </c>
      <c r="S64" s="31">
        <v>0.21721794839187528</v>
      </c>
      <c r="T64" s="31">
        <v>-7.6061183005164734</v>
      </c>
      <c r="U64" s="31">
        <v>-36.611622070964685</v>
      </c>
      <c r="V64" s="31"/>
      <c r="W64" s="31"/>
      <c r="X64" s="31"/>
      <c r="Y64" s="31"/>
      <c r="Z64" s="31">
        <v>0.7699354652002649</v>
      </c>
      <c r="AA64" s="31">
        <v>-0.50684807400219234</v>
      </c>
      <c r="AB64" s="31">
        <v>-2.9118084647969198</v>
      </c>
      <c r="AC64" s="31">
        <v>-0.43743266737934094</v>
      </c>
      <c r="AD64" s="31">
        <v>-8.0284191716895883</v>
      </c>
      <c r="AE64" s="31">
        <v>-37.038720303830218</v>
      </c>
      <c r="AF64" s="31">
        <v>7.7094737432860301</v>
      </c>
      <c r="AG64" s="31">
        <v>7.2824740344084302E-2</v>
      </c>
      <c r="AH64" s="31">
        <v>-3.2308730329146158</v>
      </c>
      <c r="AI64" s="31">
        <v>-4.0164605053678031</v>
      </c>
      <c r="AJ64" s="31">
        <v>-0.8732901443182044</v>
      </c>
      <c r="AK64" s="31">
        <v>0.8628215910909347</v>
      </c>
      <c r="AL64" s="31">
        <v>-2.5083957656055702</v>
      </c>
      <c r="AM64" s="31">
        <v>-3.00176121682874</v>
      </c>
      <c r="AN64" s="31"/>
      <c r="AO64" s="31"/>
      <c r="AP64" s="31"/>
      <c r="AQ64" s="31">
        <v>57</v>
      </c>
      <c r="AR64" s="31">
        <v>0</v>
      </c>
      <c r="AS64" s="31">
        <v>0</v>
      </c>
      <c r="AT64" s="31">
        <v>0</v>
      </c>
      <c r="AU64" s="31">
        <v>0</v>
      </c>
      <c r="AV64" s="31">
        <v>0</v>
      </c>
      <c r="AW64" s="31">
        <v>0</v>
      </c>
      <c r="AX64" s="31">
        <v>0</v>
      </c>
      <c r="AY64" s="31">
        <v>0</v>
      </c>
      <c r="AZ64" s="31">
        <v>-3.5822957697599054</v>
      </c>
      <c r="BA64" s="31">
        <v>-1.909215125498074</v>
      </c>
      <c r="BB64" s="31">
        <v>-4.4619879260255004</v>
      </c>
      <c r="BC64" s="31">
        <v>-2.166821379113407</v>
      </c>
      <c r="BD64" s="31">
        <v>-4.2804597759240295</v>
      </c>
      <c r="BE64" s="31">
        <v>-2.5906416989214658</v>
      </c>
      <c r="BF64" s="31">
        <v>67</v>
      </c>
      <c r="BG64" s="31">
        <v>0</v>
      </c>
      <c r="BH64" s="31">
        <v>1</v>
      </c>
      <c r="BI64" s="31">
        <v>0</v>
      </c>
      <c r="BJ64" s="31">
        <v>0</v>
      </c>
      <c r="BK64" s="31">
        <v>0</v>
      </c>
      <c r="BL64" s="31">
        <v>0</v>
      </c>
      <c r="BM64" s="31">
        <v>0</v>
      </c>
      <c r="BN64" s="31">
        <v>0</v>
      </c>
      <c r="BO64" s="31">
        <v>33.200000000000003</v>
      </c>
      <c r="BP64" s="31">
        <v>2.4913053665355975</v>
      </c>
      <c r="BQ64" s="31">
        <v>0.79999999999999982</v>
      </c>
      <c r="BR64" s="31">
        <v>-0.94075513106867314</v>
      </c>
      <c r="BS64" s="31">
        <v>1385.1694840752677</v>
      </c>
      <c r="BT64" s="31">
        <v>24.082058243177993</v>
      </c>
      <c r="BU64" s="31">
        <v>7.4</v>
      </c>
      <c r="BV64" s="31">
        <v>0.14612803567823979</v>
      </c>
      <c r="BW64" s="31">
        <v>998</v>
      </c>
      <c r="BX64" s="31">
        <v>405.0589572541582</v>
      </c>
      <c r="BY64" s="31">
        <v>1.9321933202001631</v>
      </c>
      <c r="BZ64" s="31">
        <v>0.74798852076973077</v>
      </c>
      <c r="CA64" s="31">
        <v>-2.1472260846330613</v>
      </c>
      <c r="CB64" s="31">
        <v>3.0255891412145317</v>
      </c>
      <c r="CC64" s="31">
        <v>-0.84457079271322044</v>
      </c>
      <c r="CD64" s="31">
        <v>3.1249351923769098</v>
      </c>
      <c r="CE64" s="31">
        <v>3.6255238898099478</v>
      </c>
      <c r="CF64" s="31">
        <v>2.199768624995901</v>
      </c>
      <c r="CG64" s="31">
        <v>-0.15120264471815759</v>
      </c>
      <c r="CH64" s="31">
        <v>4.3728708656191237</v>
      </c>
      <c r="CI64" s="31">
        <v>1.8181825687482132</v>
      </c>
      <c r="CJ64" s="31">
        <v>3.7928492747333351</v>
      </c>
      <c r="CK64" s="31">
        <v>1.2137956035932227</v>
      </c>
      <c r="CL64" s="31">
        <v>-2.3798319891819801</v>
      </c>
      <c r="CM64" s="31">
        <v>-1.6173722566550199</v>
      </c>
      <c r="CN64" s="31">
        <v>-3.32506940344844</v>
      </c>
      <c r="CO64" s="31">
        <v>-6.2123517379029707</v>
      </c>
      <c r="CP64" s="31">
        <v>3.9299865362675623</v>
      </c>
      <c r="CQ64" s="31">
        <v>-3.2076128766627745</v>
      </c>
      <c r="CR64" s="31">
        <v>-8.0882797143936198</v>
      </c>
      <c r="CS64" s="31">
        <v>-1.1830953707777827</v>
      </c>
      <c r="CT64" s="31">
        <v>1.0744877294621848</v>
      </c>
      <c r="CU64" s="31">
        <v>-2.7044141159544646</v>
      </c>
      <c r="CV64" s="31">
        <v>-0.16638264760319868</v>
      </c>
      <c r="CW64" s="31">
        <v>-5.1302554388442152</v>
      </c>
      <c r="CX64" s="31">
        <v>-1.296209730987238</v>
      </c>
      <c r="CY64" s="31">
        <v>-11.00085771151292</v>
      </c>
      <c r="CZ64" s="31">
        <v>-8.3856671992744847</v>
      </c>
      <c r="DA64" s="31">
        <v>-14.305017943928027</v>
      </c>
      <c r="DB64" s="31">
        <v>-8.1965109446057021</v>
      </c>
      <c r="DC64" s="31">
        <v>0</v>
      </c>
      <c r="DD64" s="31">
        <v>0</v>
      </c>
      <c r="DE64" s="31">
        <v>1</v>
      </c>
      <c r="DF64" s="31">
        <v>-3.0000000000000249E-2</v>
      </c>
      <c r="DG64" s="31">
        <v>1</v>
      </c>
      <c r="DH64" s="31">
        <v>0</v>
      </c>
      <c r="DI64" s="31">
        <v>0</v>
      </c>
      <c r="DJ64" s="31">
        <v>-1</v>
      </c>
      <c r="DK64" s="31">
        <v>0</v>
      </c>
      <c r="DL64" s="31">
        <f t="shared" si="0"/>
        <v>-1</v>
      </c>
      <c r="DM64" s="31">
        <v>-3.2282648032150485</v>
      </c>
      <c r="DN64" s="31">
        <v>0.34442905008149338</v>
      </c>
      <c r="DO64" s="31">
        <v>-7.5538593775387852</v>
      </c>
      <c r="DP64" s="31">
        <v>-32.71717150967649</v>
      </c>
      <c r="DQ64" s="31">
        <v>-1.9809712929389969</v>
      </c>
      <c r="DR64" s="31">
        <v>0.3851042692854944</v>
      </c>
      <c r="DS64" s="31">
        <v>-0.12971420398870215</v>
      </c>
      <c r="DT64" s="31">
        <v>-6.9249732709259879</v>
      </c>
      <c r="DU64" s="31">
        <v>-1.561837149549099</v>
      </c>
      <c r="DV64" s="31">
        <v>-3.3597656971404217</v>
      </c>
      <c r="DW64" s="31">
        <v>-3.1147971717098213</v>
      </c>
      <c r="DX64" s="31">
        <v>23.288052475387747</v>
      </c>
      <c r="DY64" s="31">
        <v>0.39866155823916216</v>
      </c>
      <c r="DZ64" s="31">
        <v>-0.29863685045377758</v>
      </c>
      <c r="EA64" s="31">
        <v>-4.4778557749986021</v>
      </c>
      <c r="EB64" s="31">
        <v>-6.1925484018003365</v>
      </c>
      <c r="EC64" s="31">
        <v>-6.1925484018003365</v>
      </c>
      <c r="ED64" s="31">
        <v>-9.4713896055054967</v>
      </c>
      <c r="EE64" s="31">
        <v>-8.0115027994034076</v>
      </c>
      <c r="EF64" s="31"/>
      <c r="EG64" s="31"/>
      <c r="EH64" s="31"/>
      <c r="EI64" s="31"/>
      <c r="EJ64" s="31"/>
      <c r="EK64" s="31"/>
      <c r="EL64" s="31"/>
      <c r="EM64" s="31"/>
      <c r="EN64" s="31">
        <v>0.42635375694340927</v>
      </c>
      <c r="EO64" s="31">
        <v>-5.0705672028945967</v>
      </c>
      <c r="EP64" s="31">
        <v>3.096563951525559</v>
      </c>
      <c r="EQ64" s="31">
        <v>0.57101105027030108</v>
      </c>
      <c r="ER64" s="31">
        <v>-6.7312590368881606</v>
      </c>
      <c r="ES64" s="31">
        <v>2.5718495776395236</v>
      </c>
      <c r="ET64" s="31">
        <v>6.7655186887293484</v>
      </c>
      <c r="EU64" s="31">
        <v>0.14018841011954333</v>
      </c>
      <c r="EV64" s="31">
        <v>63</v>
      </c>
      <c r="EW64" s="31">
        <v>2.5117553920391491</v>
      </c>
      <c r="EX64" s="31">
        <v>6.8000056219503691</v>
      </c>
      <c r="EY64" s="31"/>
      <c r="EZ64" s="31"/>
    </row>
    <row r="65" spans="1:156" x14ac:dyDescent="0.2">
      <c r="A65" s="31" t="s">
        <v>145</v>
      </c>
      <c r="B65" s="31">
        <v>2004</v>
      </c>
      <c r="C65" s="31">
        <v>11</v>
      </c>
      <c r="D65" s="31"/>
      <c r="E65" s="31">
        <v>5.5</v>
      </c>
      <c r="F65" s="31"/>
      <c r="G65" s="31">
        <v>69</v>
      </c>
      <c r="H65" s="31">
        <v>69</v>
      </c>
      <c r="I65" s="31">
        <v>69</v>
      </c>
      <c r="J65" s="31">
        <v>5.5</v>
      </c>
      <c r="K65" s="31">
        <v>-41.1</v>
      </c>
      <c r="L65" s="31">
        <v>-27.5</v>
      </c>
      <c r="M65" s="31">
        <v>-7.6999999999999993</v>
      </c>
      <c r="N65" s="31">
        <v>-46.5</v>
      </c>
      <c r="O65" s="31">
        <v>0.71</v>
      </c>
      <c r="P65" s="31">
        <v>27.3</v>
      </c>
      <c r="Q65" s="31"/>
      <c r="R65" s="31">
        <v>1.0171562669047634</v>
      </c>
      <c r="S65" s="31">
        <v>0.22238612219856863</v>
      </c>
      <c r="T65" s="31">
        <v>-6.00240948294765</v>
      </c>
      <c r="U65" s="31">
        <v>5.2069585310040507</v>
      </c>
      <c r="V65" s="31"/>
      <c r="W65" s="31"/>
      <c r="X65" s="31"/>
      <c r="Y65" s="31"/>
      <c r="Z65" s="31">
        <v>-0.79402314210752145</v>
      </c>
      <c r="AA65" s="31">
        <v>0.7699354652002649</v>
      </c>
      <c r="AB65" s="31">
        <v>0.62158920589596101</v>
      </c>
      <c r="AC65" s="31">
        <v>-0.43669644865106055</v>
      </c>
      <c r="AD65" s="31">
        <v>-5.538820155256535</v>
      </c>
      <c r="AE65" s="31">
        <v>8.012515916365361</v>
      </c>
      <c r="AF65" s="31">
        <v>-0.37848587180818188</v>
      </c>
      <c r="AG65" s="31">
        <v>3.6239643971593856E-2</v>
      </c>
      <c r="AH65" s="31">
        <v>-6.2737937679650599</v>
      </c>
      <c r="AI65" s="31">
        <v>-6.8866526733017679</v>
      </c>
      <c r="AJ65" s="31">
        <v>-2.7701131247369659</v>
      </c>
      <c r="AK65" s="31">
        <v>-4.6068597215936222</v>
      </c>
      <c r="AL65" s="31">
        <v>-5.1816396154655564</v>
      </c>
      <c r="AM65" s="31">
        <v>-6.1397544342410839</v>
      </c>
      <c r="AN65" s="31"/>
      <c r="AO65" s="31"/>
      <c r="AP65" s="31"/>
      <c r="AQ65" s="31">
        <v>59</v>
      </c>
      <c r="AR65" s="31">
        <v>0</v>
      </c>
      <c r="AS65" s="31">
        <v>0</v>
      </c>
      <c r="AT65" s="31">
        <v>0</v>
      </c>
      <c r="AU65" s="31">
        <v>0</v>
      </c>
      <c r="AV65" s="31">
        <v>0</v>
      </c>
      <c r="AW65" s="31">
        <v>0</v>
      </c>
      <c r="AX65" s="31">
        <v>0</v>
      </c>
      <c r="AY65" s="31">
        <v>0</v>
      </c>
      <c r="AZ65" s="31">
        <v>-1.9038010832819736</v>
      </c>
      <c r="BA65" s="31">
        <v>-0.21108128686782118</v>
      </c>
      <c r="BB65" s="31">
        <v>1.8679560504257502</v>
      </c>
      <c r="BC65" s="31">
        <v>-0.1640085286162003</v>
      </c>
      <c r="BD65" s="31">
        <v>-2.4626552004113909</v>
      </c>
      <c r="BE65" s="31">
        <v>-0.25626255150023258</v>
      </c>
      <c r="BF65" s="31">
        <v>67</v>
      </c>
      <c r="BG65" s="31">
        <v>0</v>
      </c>
      <c r="BH65" s="31">
        <v>0</v>
      </c>
      <c r="BI65" s="31">
        <v>0</v>
      </c>
      <c r="BJ65" s="31">
        <v>0</v>
      </c>
      <c r="BK65" s="31">
        <v>0</v>
      </c>
      <c r="BL65" s="31">
        <v>0</v>
      </c>
      <c r="BM65" s="31">
        <v>0</v>
      </c>
      <c r="BN65" s="31">
        <v>0</v>
      </c>
      <c r="BO65" s="31">
        <v>33.400000000000006</v>
      </c>
      <c r="BP65" s="31">
        <v>3.3371167007528268</v>
      </c>
      <c r="BQ65" s="31">
        <v>-1.4000000000000004</v>
      </c>
      <c r="BR65" s="31">
        <v>-2.2858645901051191</v>
      </c>
      <c r="BS65" s="31">
        <v>1380.2656665770921</v>
      </c>
      <c r="BT65" s="31">
        <v>21.921927564569568</v>
      </c>
      <c r="BU65" s="31">
        <v>7.6</v>
      </c>
      <c r="BV65" s="31">
        <v>0.32221929473391808</v>
      </c>
      <c r="BW65" s="31">
        <v>858</v>
      </c>
      <c r="BX65" s="31">
        <v>397.07614336528042</v>
      </c>
      <c r="BY65" s="31">
        <v>3.3624219346346464</v>
      </c>
      <c r="BZ65" s="31">
        <v>1.6276071068176279</v>
      </c>
      <c r="CA65" s="31">
        <v>0.86356902749057696</v>
      </c>
      <c r="CB65" s="31">
        <v>9.8371758451091935</v>
      </c>
      <c r="CC65" s="31">
        <v>7.5899917050489805</v>
      </c>
      <c r="CD65" s="31">
        <v>5.8324630052249233</v>
      </c>
      <c r="CE65" s="31">
        <v>3.9597990084247705</v>
      </c>
      <c r="CF65" s="31">
        <v>2.1919928102776005</v>
      </c>
      <c r="CG65" s="31">
        <v>1.2837113265786009</v>
      </c>
      <c r="CH65" s="31">
        <v>7.7771641343210263</v>
      </c>
      <c r="CI65" s="31">
        <v>6.3543401363870515</v>
      </c>
      <c r="CJ65" s="31">
        <v>4.9573148458838006</v>
      </c>
      <c r="CK65" s="31">
        <v>-1.4282088592441289</v>
      </c>
      <c r="CL65" s="31">
        <v>-5.4788431858324795</v>
      </c>
      <c r="CM65" s="31">
        <v>-3.1706559283092162</v>
      </c>
      <c r="CN65" s="31">
        <v>1.0313472858032711</v>
      </c>
      <c r="CO65" s="31">
        <v>-1.179324968877995</v>
      </c>
      <c r="CP65" s="31">
        <v>1.882306299098877</v>
      </c>
      <c r="CQ65" s="31">
        <v>-2.7869581558010394</v>
      </c>
      <c r="CR65" s="31">
        <v>-2.6698499877283308</v>
      </c>
      <c r="CS65" s="31">
        <v>-2.3327772366727721</v>
      </c>
      <c r="CT65" s="31">
        <v>-7.3238748549824546</v>
      </c>
      <c r="CU65" s="31">
        <v>0.43373324131966962</v>
      </c>
      <c r="CV65" s="31">
        <v>0.33164760730189075</v>
      </c>
      <c r="CW65" s="31">
        <v>-0.23762707031619398</v>
      </c>
      <c r="CX65" s="31">
        <v>0.84773014407575187</v>
      </c>
      <c r="CY65" s="31">
        <v>-7.4138022663442991</v>
      </c>
      <c r="CZ65" s="31">
        <v>-8.8157488970798195</v>
      </c>
      <c r="DA65" s="31">
        <v>-7.6436317571002661</v>
      </c>
      <c r="DB65" s="31">
        <v>-9.5290851528932716</v>
      </c>
      <c r="DC65" s="31">
        <v>0</v>
      </c>
      <c r="DD65" s="31">
        <v>0</v>
      </c>
      <c r="DE65" s="31">
        <v>1</v>
      </c>
      <c r="DF65" s="31">
        <v>-0.33000000000000007</v>
      </c>
      <c r="DG65" s="31">
        <v>1</v>
      </c>
      <c r="DH65" s="31">
        <v>0</v>
      </c>
      <c r="DI65" s="31">
        <v>0</v>
      </c>
      <c r="DJ65" s="31">
        <v>0</v>
      </c>
      <c r="DK65" s="31">
        <v>0</v>
      </c>
      <c r="DL65" s="31">
        <f t="shared" si="0"/>
        <v>0</v>
      </c>
      <c r="DM65" s="31">
        <v>1.0895073684444394</v>
      </c>
      <c r="DN65" s="31">
        <v>0.36454941718609263</v>
      </c>
      <c r="DO65" s="31">
        <v>-3.8186702402979811</v>
      </c>
      <c r="DP65" s="31">
        <v>-8.9299386026182912</v>
      </c>
      <c r="DQ65" s="31">
        <v>-0.35999276276593067</v>
      </c>
      <c r="DR65" s="31">
        <v>0.21237867031911539</v>
      </c>
      <c r="DS65" s="31">
        <v>0.12296477192450707</v>
      </c>
      <c r="DT65" s="31">
        <v>-129.14138987893358</v>
      </c>
      <c r="DU65" s="31">
        <v>3.5268125158794632</v>
      </c>
      <c r="DV65" s="31">
        <v>3.1196718104263557</v>
      </c>
      <c r="DW65" s="31">
        <v>-3.3597656971404217</v>
      </c>
      <c r="DX65" s="31">
        <v>-7.2122488964888252</v>
      </c>
      <c r="DY65" s="31">
        <v>1.4973652206647081</v>
      </c>
      <c r="DZ65" s="31">
        <v>0.61187275967484267</v>
      </c>
      <c r="EA65" s="31">
        <v>-0.29863685045377758</v>
      </c>
      <c r="EB65" s="31">
        <v>-1.0671427894665841</v>
      </c>
      <c r="EC65" s="31">
        <v>-1.0671427894665841</v>
      </c>
      <c r="ED65" s="31">
        <v>-1.1118028678365142</v>
      </c>
      <c r="EE65" s="31">
        <v>-9.4713896055054967</v>
      </c>
      <c r="EF65" s="31"/>
      <c r="EG65" s="31"/>
      <c r="EH65" s="31"/>
      <c r="EI65" s="31"/>
      <c r="EJ65" s="31"/>
      <c r="EK65" s="31"/>
      <c r="EL65" s="31"/>
      <c r="EM65" s="31"/>
      <c r="EN65" s="31">
        <v>-3.1687015188205265</v>
      </c>
      <c r="EO65" s="31">
        <v>-7.6061183005164734</v>
      </c>
      <c r="EP65" s="31">
        <v>-36.611622070964685</v>
      </c>
      <c r="EQ65" s="31">
        <v>-2.9118084647969198</v>
      </c>
      <c r="ER65" s="31">
        <v>-8.0284191716895883</v>
      </c>
      <c r="ES65" s="31">
        <v>-37.038720303830218</v>
      </c>
      <c r="ET65" s="31">
        <v>3.096563951525559</v>
      </c>
      <c r="EU65" s="31">
        <v>-6.7312590368881606</v>
      </c>
      <c r="EV65" s="31">
        <v>64</v>
      </c>
      <c r="EW65" s="31">
        <v>-5.0705672028945967</v>
      </c>
      <c r="EX65" s="31">
        <v>2.5718495776395236</v>
      </c>
      <c r="EY65" s="31"/>
      <c r="EZ65" s="31"/>
    </row>
    <row r="66" spans="1:156" x14ac:dyDescent="0.2">
      <c r="A66" s="31" t="s">
        <v>146</v>
      </c>
      <c r="B66" s="31">
        <v>2005</v>
      </c>
      <c r="C66" s="31">
        <v>1</v>
      </c>
      <c r="D66" s="31"/>
      <c r="E66" s="31">
        <v>5.8</v>
      </c>
      <c r="F66" s="31"/>
      <c r="G66" s="31">
        <v>65.2</v>
      </c>
      <c r="H66" s="31">
        <v>65.2</v>
      </c>
      <c r="I66" s="31">
        <v>65.2</v>
      </c>
      <c r="J66" s="31">
        <v>5.8</v>
      </c>
      <c r="K66" s="31">
        <v>-41.2</v>
      </c>
      <c r="L66" s="31">
        <v>-45.2</v>
      </c>
      <c r="M66" s="31">
        <v>-12</v>
      </c>
      <c r="N66" s="31">
        <v>-41.8</v>
      </c>
      <c r="O66" s="31">
        <v>0.63</v>
      </c>
      <c r="P66" s="31">
        <v>20.8</v>
      </c>
      <c r="Q66" s="31"/>
      <c r="R66" s="31">
        <v>-5.1480924884971545E-2</v>
      </c>
      <c r="S66" s="31">
        <v>-17.678223954866137</v>
      </c>
      <c r="T66" s="31">
        <v>-7.6577192767921156</v>
      </c>
      <c r="U66" s="31">
        <v>3.0525722454948512</v>
      </c>
      <c r="V66" s="31"/>
      <c r="W66" s="31"/>
      <c r="X66" s="31"/>
      <c r="Y66" s="31"/>
      <c r="Z66" s="31">
        <v>-2.4714134112770716</v>
      </c>
      <c r="AA66" s="31">
        <v>-0.79402314210752145</v>
      </c>
      <c r="AB66" s="31">
        <v>-7.7018411461413888E-2</v>
      </c>
      <c r="AC66" s="31">
        <v>-18.354092697023148</v>
      </c>
      <c r="AD66" s="31">
        <v>-6.9173850863054227</v>
      </c>
      <c r="AE66" s="31">
        <v>3.9479154660936753</v>
      </c>
      <c r="AF66" s="31">
        <v>-5.4639737665517361</v>
      </c>
      <c r="AG66" s="31">
        <v>-5.5418587128682417E-2</v>
      </c>
      <c r="AH66" s="31">
        <v>-10.053550373377519</v>
      </c>
      <c r="AI66" s="31">
        <v>-4.474645811146587</v>
      </c>
      <c r="AJ66" s="31">
        <v>-5.1830912732371957</v>
      </c>
      <c r="AK66" s="31">
        <v>-9.0159617686624216</v>
      </c>
      <c r="AL66" s="31">
        <v>-10.504236013543732</v>
      </c>
      <c r="AM66" s="31">
        <v>-10.533526302668193</v>
      </c>
      <c r="AN66" s="31"/>
      <c r="AO66" s="31"/>
      <c r="AP66" s="31"/>
      <c r="AQ66" s="31">
        <v>61</v>
      </c>
      <c r="AR66" s="31">
        <v>0</v>
      </c>
      <c r="AS66" s="31">
        <v>0</v>
      </c>
      <c r="AT66" s="31">
        <v>0</v>
      </c>
      <c r="AU66" s="31">
        <v>0</v>
      </c>
      <c r="AV66" s="31">
        <v>0</v>
      </c>
      <c r="AW66" s="31">
        <v>0</v>
      </c>
      <c r="AX66" s="31">
        <v>0</v>
      </c>
      <c r="AY66" s="31">
        <v>0</v>
      </c>
      <c r="AZ66" s="31">
        <v>-3.9726426164078248</v>
      </c>
      <c r="BA66" s="31">
        <v>-2.3331048680727751</v>
      </c>
      <c r="BB66" s="31">
        <v>-5.2772217744435155</v>
      </c>
      <c r="BC66" s="31">
        <v>-2.4724332868998782</v>
      </c>
      <c r="BD66" s="31">
        <v>-4.7153167671134497</v>
      </c>
      <c r="BE66" s="31">
        <v>-2.8941193644466812</v>
      </c>
      <c r="BF66" s="31">
        <v>68</v>
      </c>
      <c r="BG66" s="31">
        <v>0</v>
      </c>
      <c r="BH66" s="31">
        <v>0</v>
      </c>
      <c r="BI66" s="31">
        <v>0</v>
      </c>
      <c r="BJ66" s="31">
        <v>0</v>
      </c>
      <c r="BK66" s="31">
        <v>0</v>
      </c>
      <c r="BL66" s="31">
        <v>0</v>
      </c>
      <c r="BM66" s="31">
        <v>0</v>
      </c>
      <c r="BN66" s="31">
        <v>0</v>
      </c>
      <c r="BO66" s="31">
        <v>33.6</v>
      </c>
      <c r="BP66" s="31">
        <v>3.7841985344179823</v>
      </c>
      <c r="BQ66" s="31">
        <v>-3.6</v>
      </c>
      <c r="BR66" s="31">
        <v>-3.2724259072461783</v>
      </c>
      <c r="BS66" s="31">
        <v>1387.3066052845511</v>
      </c>
      <c r="BT66" s="31">
        <v>12.646559370719448</v>
      </c>
      <c r="BU66" s="31">
        <v>8.6</v>
      </c>
      <c r="BV66" s="31">
        <v>0.5563025007672866</v>
      </c>
      <c r="BW66" s="31">
        <v>755</v>
      </c>
      <c r="BX66" s="31">
        <v>382.80295247914313</v>
      </c>
      <c r="BY66" s="31">
        <v>2.9318579274016088</v>
      </c>
      <c r="BZ66" s="31">
        <v>0.15192386399344571</v>
      </c>
      <c r="CA66" s="31">
        <v>9.817544588108845</v>
      </c>
      <c r="CB66" s="31">
        <v>17.196820427277494</v>
      </c>
      <c r="CC66" s="31">
        <v>12.812562685545458</v>
      </c>
      <c r="CD66" s="31">
        <v>8.4279075613005858</v>
      </c>
      <c r="CE66" s="31">
        <v>-13.932994234891378</v>
      </c>
      <c r="CF66" s="31">
        <v>-16.400174132386695</v>
      </c>
      <c r="CG66" s="31">
        <v>-10.241718816937585</v>
      </c>
      <c r="CH66" s="31">
        <v>-5.6632761042730024</v>
      </c>
      <c r="CI66" s="31">
        <v>-8.1554867959929496</v>
      </c>
      <c r="CJ66" s="31">
        <v>-11.018230420263805</v>
      </c>
      <c r="CK66" s="31">
        <v>-5.9550600611145326</v>
      </c>
      <c r="CL66" s="31">
        <v>-11.062765020044749</v>
      </c>
      <c r="CM66" s="31">
        <v>-1.2370742865801887</v>
      </c>
      <c r="CN66" s="31">
        <v>6.2445790686543674</v>
      </c>
      <c r="CO66" s="31">
        <v>0.28354472547609255</v>
      </c>
      <c r="CP66" s="31">
        <v>-1.0725535370717019</v>
      </c>
      <c r="CQ66" s="31">
        <v>0.71317726750902133</v>
      </c>
      <c r="CR66" s="31">
        <v>1.6511844016403232</v>
      </c>
      <c r="CS66" s="31">
        <v>7.7815812389324259</v>
      </c>
      <c r="CT66" s="31">
        <v>1.3487041431290756</v>
      </c>
      <c r="CU66" s="31">
        <v>0.34921612923847367</v>
      </c>
      <c r="CV66" s="31">
        <v>0.38108407078480006</v>
      </c>
      <c r="CW66" s="31">
        <v>0.96511483040517221</v>
      </c>
      <c r="CX66" s="31">
        <v>4.9198281936767927</v>
      </c>
      <c r="CY66" s="31">
        <v>-4.0877844252629991</v>
      </c>
      <c r="CZ66" s="31">
        <v>-5.5111387249455781</v>
      </c>
      <c r="DA66" s="31">
        <v>-4.0325477177891171</v>
      </c>
      <c r="DB66" s="31">
        <v>-1.184306197708666</v>
      </c>
      <c r="DC66" s="31">
        <v>0</v>
      </c>
      <c r="DD66" s="31">
        <v>1</v>
      </c>
      <c r="DE66" s="31">
        <v>1</v>
      </c>
      <c r="DF66" s="31">
        <v>0.29999999999999982</v>
      </c>
      <c r="DG66" s="31">
        <v>1</v>
      </c>
      <c r="DH66" s="31">
        <v>0</v>
      </c>
      <c r="DI66" s="31">
        <v>0</v>
      </c>
      <c r="DJ66" s="31">
        <v>0</v>
      </c>
      <c r="DK66" s="31">
        <v>0</v>
      </c>
      <c r="DL66" s="31">
        <f t="shared" si="0"/>
        <v>0</v>
      </c>
      <c r="DM66" s="31">
        <v>-7.1765911994457712E-2</v>
      </c>
      <c r="DN66" s="31">
        <v>-17.542728163403755</v>
      </c>
      <c r="DO66" s="31">
        <v>-5.1476746414495143</v>
      </c>
      <c r="DP66" s="31">
        <v>3.6417026684206628</v>
      </c>
      <c r="DQ66" s="31">
        <v>-7.6124542717994483</v>
      </c>
      <c r="DR66" s="31">
        <v>0.99472285538326188</v>
      </c>
      <c r="DS66" s="31">
        <v>0.26909578262261657</v>
      </c>
      <c r="DT66" s="31">
        <v>-114.39342643108581</v>
      </c>
      <c r="DU66" s="31">
        <v>5.9532329344685451</v>
      </c>
      <c r="DV66" s="31">
        <v>3.7008798211395164</v>
      </c>
      <c r="DW66" s="31">
        <v>3.1196718104263557</v>
      </c>
      <c r="DX66" s="31">
        <v>-13.924679475886261</v>
      </c>
      <c r="DY66" s="31">
        <v>-12.081229268691672</v>
      </c>
      <c r="DZ66" s="31">
        <v>-13.384586106246177</v>
      </c>
      <c r="EA66" s="31">
        <v>0.61187275967484267</v>
      </c>
      <c r="EB66" s="31">
        <v>0.47292710930706505</v>
      </c>
      <c r="EC66" s="31">
        <v>0.47292710930706505</v>
      </c>
      <c r="ED66" s="31">
        <v>-0.11106711765309271</v>
      </c>
      <c r="EE66" s="31">
        <v>-1.1118028678365142</v>
      </c>
      <c r="EF66" s="31"/>
      <c r="EG66" s="31"/>
      <c r="EH66" s="31"/>
      <c r="EI66" s="31"/>
      <c r="EJ66" s="31"/>
      <c r="EK66" s="31"/>
      <c r="EL66" s="31"/>
      <c r="EM66" s="31"/>
      <c r="EN66" s="31">
        <v>1.0171562669047634</v>
      </c>
      <c r="EO66" s="31">
        <v>-6.00240948294765</v>
      </c>
      <c r="EP66" s="31">
        <v>5.2069585310040507</v>
      </c>
      <c r="EQ66" s="31">
        <v>0.62158920589596101</v>
      </c>
      <c r="ER66" s="31">
        <v>-5.538820155256535</v>
      </c>
      <c r="ES66" s="31">
        <v>8.012515916365361</v>
      </c>
      <c r="ET66" s="31">
        <v>-36.611622070964685</v>
      </c>
      <c r="EU66" s="31">
        <v>-8.0284191716895883</v>
      </c>
      <c r="EV66" s="31">
        <v>65</v>
      </c>
      <c r="EW66" s="31">
        <v>-7.6061183005164734</v>
      </c>
      <c r="EX66" s="31">
        <v>-37.038720303830218</v>
      </c>
      <c r="EY66" s="31"/>
      <c r="EZ66" s="31"/>
    </row>
    <row r="67" spans="1:156" x14ac:dyDescent="0.2">
      <c r="A67" s="31" t="s">
        <v>147</v>
      </c>
      <c r="B67" s="31">
        <v>2005</v>
      </c>
      <c r="C67" s="31">
        <v>3</v>
      </c>
      <c r="D67" s="31"/>
      <c r="E67" s="31">
        <v>5.6</v>
      </c>
      <c r="F67" s="31"/>
      <c r="G67" s="31">
        <v>65.5</v>
      </c>
      <c r="H67" s="31">
        <v>65.5</v>
      </c>
      <c r="I67" s="31">
        <v>65.5</v>
      </c>
      <c r="J67" s="31">
        <v>5.6</v>
      </c>
      <c r="K67" s="31">
        <v>-45.7</v>
      </c>
      <c r="L67" s="31">
        <v>-29.4</v>
      </c>
      <c r="M67" s="31">
        <v>-7.5999999999999979</v>
      </c>
      <c r="N67" s="31">
        <v>-40.300000000000004</v>
      </c>
      <c r="O67" s="31">
        <v>0.72</v>
      </c>
      <c r="P67" s="31">
        <v>27.9</v>
      </c>
      <c r="Q67" s="31"/>
      <c r="R67" s="31">
        <v>-4.4738841653782195</v>
      </c>
      <c r="S67" s="31">
        <v>15.409056731780034</v>
      </c>
      <c r="T67" s="31">
        <v>-0.12754058115822198</v>
      </c>
      <c r="U67" s="31">
        <v>1.5061910640627769</v>
      </c>
      <c r="V67" s="31"/>
      <c r="W67" s="31"/>
      <c r="X67" s="31"/>
      <c r="Y67" s="31"/>
      <c r="Z67" s="31">
        <v>0.74138469534141993</v>
      </c>
      <c r="AA67" s="31">
        <v>-2.4714134112770716</v>
      </c>
      <c r="AB67" s="31">
        <v>-4.5364370507411698</v>
      </c>
      <c r="AC67" s="31">
        <v>5.6455751411415749</v>
      </c>
      <c r="AD67" s="31">
        <v>1.0658133504756351</v>
      </c>
      <c r="AE67" s="31">
        <v>1.9577923136654158</v>
      </c>
      <c r="AF67" s="31">
        <v>5.641004528529896</v>
      </c>
      <c r="AG67" s="31">
        <v>8.9711763483872567E-2</v>
      </c>
      <c r="AH67" s="31">
        <v>-8.8425976169383631</v>
      </c>
      <c r="AI67" s="31">
        <v>-9.7198270779291676</v>
      </c>
      <c r="AJ67" s="31">
        <v>-6.3023694468648586</v>
      </c>
      <c r="AK67" s="31">
        <v>-8.9103560390035312</v>
      </c>
      <c r="AL67" s="31">
        <v>-8.4913150657057912</v>
      </c>
      <c r="AM67" s="31">
        <v>-9.5849447233093485</v>
      </c>
      <c r="AN67" s="31"/>
      <c r="AO67" s="31"/>
      <c r="AP67" s="31"/>
      <c r="AQ67" s="31">
        <v>63</v>
      </c>
      <c r="AR67" s="31">
        <v>0</v>
      </c>
      <c r="AS67" s="31">
        <v>0</v>
      </c>
      <c r="AT67" s="31">
        <v>0</v>
      </c>
      <c r="AU67" s="31">
        <v>0</v>
      </c>
      <c r="AV67" s="31">
        <v>0</v>
      </c>
      <c r="AW67" s="31">
        <v>0</v>
      </c>
      <c r="AX67" s="31">
        <v>0</v>
      </c>
      <c r="AY67" s="31">
        <v>0</v>
      </c>
      <c r="AZ67" s="31">
        <v>-7.5107257550412738</v>
      </c>
      <c r="BA67" s="31">
        <v>-3.7763352180877243</v>
      </c>
      <c r="BB67" s="31">
        <v>-6.6114473495411632</v>
      </c>
      <c r="BC67" s="31">
        <v>-5.5550002644180907</v>
      </c>
      <c r="BD67" s="31">
        <v>-7.0161750324986727</v>
      </c>
      <c r="BE67" s="31">
        <v>-5.2115332402902892</v>
      </c>
      <c r="BF67" s="31">
        <v>68</v>
      </c>
      <c r="BG67" s="31">
        <v>0</v>
      </c>
      <c r="BH67" s="31">
        <v>0</v>
      </c>
      <c r="BI67" s="31">
        <v>0</v>
      </c>
      <c r="BJ67" s="31">
        <v>0</v>
      </c>
      <c r="BK67" s="31">
        <v>0</v>
      </c>
      <c r="BL67" s="31">
        <v>0</v>
      </c>
      <c r="BM67" s="31">
        <v>0</v>
      </c>
      <c r="BN67" s="31">
        <v>0</v>
      </c>
      <c r="BO67" s="31">
        <v>33.799999999999997</v>
      </c>
      <c r="BP67" s="31">
        <v>4.0616705295537523</v>
      </c>
      <c r="BQ67" s="31">
        <v>-5.8</v>
      </c>
      <c r="BR67" s="31">
        <v>-4.0850847037452533</v>
      </c>
      <c r="BS67" s="31">
        <v>1490.8745891335875</v>
      </c>
      <c r="BT67" s="31">
        <v>15.499100711779869</v>
      </c>
      <c r="BU67" s="31">
        <v>8.3000000000000007</v>
      </c>
      <c r="BV67" s="31">
        <v>0.36172783601759284</v>
      </c>
      <c r="BW67" s="31">
        <v>777</v>
      </c>
      <c r="BX67" s="31">
        <v>427.75371258719758</v>
      </c>
      <c r="BY67" s="31">
        <v>-6.4305402817909894</v>
      </c>
      <c r="BZ67" s="31">
        <v>-3.9249993114162436</v>
      </c>
      <c r="CA67" s="31">
        <v>2.6013519199233741</v>
      </c>
      <c r="CB67" s="31">
        <v>6.4962139492529118</v>
      </c>
      <c r="CC67" s="31">
        <v>7.1757028644685406</v>
      </c>
      <c r="CD67" s="31">
        <v>-4.560893757989291</v>
      </c>
      <c r="CE67" s="31">
        <v>-0.96886716882519508</v>
      </c>
      <c r="CF67" s="31">
        <v>-0.32579762960109093</v>
      </c>
      <c r="CG67" s="31">
        <v>3.7059102261172825</v>
      </c>
      <c r="CH67" s="31">
        <v>6.5960922263251902</v>
      </c>
      <c r="CI67" s="31">
        <v>6.963117014806663</v>
      </c>
      <c r="CJ67" s="31">
        <v>-0.64907988321635557</v>
      </c>
      <c r="CK67" s="31">
        <v>-4.8919051307298798</v>
      </c>
      <c r="CL67" s="31">
        <v>-6.2679084457031546</v>
      </c>
      <c r="CM67" s="31">
        <v>1.2928512209011114</v>
      </c>
      <c r="CN67" s="31">
        <v>2.7369896426512117</v>
      </c>
      <c r="CO67" s="31">
        <v>3.4526405189150271</v>
      </c>
      <c r="CP67" s="31">
        <v>-0.90882230824966825</v>
      </c>
      <c r="CQ67" s="31">
        <v>-0.60821585596148742</v>
      </c>
      <c r="CR67" s="31">
        <v>8.9712343941175217</v>
      </c>
      <c r="CS67" s="31">
        <v>7.3330008607468713</v>
      </c>
      <c r="CT67" s="31">
        <v>2.4721093898257589</v>
      </c>
      <c r="CU67" s="31">
        <v>-17.793489869039004</v>
      </c>
      <c r="CV67" s="31">
        <v>-18.227997650479782</v>
      </c>
      <c r="CW67" s="31">
        <v>-11.125501663230715</v>
      </c>
      <c r="CX67" s="31">
        <v>-12.556798993600999</v>
      </c>
      <c r="CY67" s="31">
        <v>-5.7305272624391268</v>
      </c>
      <c r="CZ67" s="31">
        <v>-7.7686478136757779</v>
      </c>
      <c r="DA67" s="31">
        <v>2.7538424824419566E-2</v>
      </c>
      <c r="DB67" s="31">
        <v>-0.26103491898353753</v>
      </c>
      <c r="DC67" s="31">
        <v>0</v>
      </c>
      <c r="DD67" s="31">
        <v>0</v>
      </c>
      <c r="DE67" s="31">
        <v>1</v>
      </c>
      <c r="DF67" s="31">
        <v>-0.20000000000000018</v>
      </c>
      <c r="DG67" s="31">
        <v>1</v>
      </c>
      <c r="DH67" s="31">
        <v>0</v>
      </c>
      <c r="DI67" s="31">
        <v>0</v>
      </c>
      <c r="DJ67" s="31">
        <v>0</v>
      </c>
      <c r="DK67" s="31">
        <v>0</v>
      </c>
      <c r="DL67" s="31">
        <f t="shared" ref="DL67:DL85" si="1">DH67+DI67+DJ67+DK67</f>
        <v>0</v>
      </c>
      <c r="DM67" s="31">
        <v>-4.4853113945878764</v>
      </c>
      <c r="DN67" s="31">
        <v>12.941479811914913</v>
      </c>
      <c r="DO67" s="31">
        <v>3.3925365067871316</v>
      </c>
      <c r="DP67" s="31">
        <v>99.910929001902446</v>
      </c>
      <c r="DQ67" s="31">
        <v>6.5259950755766694</v>
      </c>
      <c r="DR67" s="31">
        <v>-0.38558908255223762</v>
      </c>
      <c r="DS67" s="31">
        <v>-7.7128972254597139E-2</v>
      </c>
      <c r="DT67" s="31">
        <v>3.1025837381337578</v>
      </c>
      <c r="DU67" s="31">
        <v>-2.3870688044081305</v>
      </c>
      <c r="DV67" s="31">
        <v>-6.1077359709601327</v>
      </c>
      <c r="DW67" s="31">
        <v>3.7008798211395164</v>
      </c>
      <c r="DX67" s="31">
        <v>44.985438005878507</v>
      </c>
      <c r="DY67" s="31">
        <v>1.236311467270319</v>
      </c>
      <c r="DZ67" s="31">
        <v>5.8619297442674325</v>
      </c>
      <c r="EA67" s="31">
        <v>-13.384586106246177</v>
      </c>
      <c r="EB67" s="31">
        <v>3.7166634716530584</v>
      </c>
      <c r="EC67" s="31">
        <v>3.7166634716530584</v>
      </c>
      <c r="ED67" s="31">
        <v>2.7404474937754761</v>
      </c>
      <c r="EE67" s="31">
        <v>-0.11106711765309271</v>
      </c>
      <c r="EF67" s="31"/>
      <c r="EG67" s="31"/>
      <c r="EH67" s="31"/>
      <c r="EI67" s="31"/>
      <c r="EJ67" s="31"/>
      <c r="EK67" s="31"/>
      <c r="EL67" s="31"/>
      <c r="EM67" s="31"/>
      <c r="EN67" s="31">
        <v>-5.1480924884971545E-2</v>
      </c>
      <c r="EO67" s="31">
        <v>-7.6577192767921156</v>
      </c>
      <c r="EP67" s="31">
        <v>3.0525722454948512</v>
      </c>
      <c r="EQ67" s="31">
        <v>-7.7018411461413888E-2</v>
      </c>
      <c r="ER67" s="31">
        <v>-6.9173850863054227</v>
      </c>
      <c r="ES67" s="31">
        <v>3.9479154660936753</v>
      </c>
      <c r="ET67" s="31">
        <v>5.2069585310040507</v>
      </c>
      <c r="EU67" s="31">
        <v>-5.538820155256535</v>
      </c>
      <c r="EV67" s="31">
        <v>66</v>
      </c>
      <c r="EW67" s="31">
        <v>-6.00240948294765</v>
      </c>
      <c r="EX67" s="31">
        <v>8.012515916365361</v>
      </c>
      <c r="EY67" s="31"/>
      <c r="EZ67" s="31"/>
    </row>
    <row r="68" spans="1:156" x14ac:dyDescent="0.2">
      <c r="A68" s="31" t="s">
        <v>148</v>
      </c>
      <c r="B68" s="31">
        <v>2005</v>
      </c>
      <c r="C68" s="31">
        <v>5</v>
      </c>
      <c r="D68" s="31"/>
      <c r="E68" s="31">
        <v>5.7</v>
      </c>
      <c r="F68" s="31"/>
      <c r="G68" s="31">
        <v>68.900000000000006</v>
      </c>
      <c r="H68" s="31">
        <v>68.900000000000006</v>
      </c>
      <c r="I68" s="31">
        <v>68.900000000000006</v>
      </c>
      <c r="J68" s="31">
        <v>5.7</v>
      </c>
      <c r="K68" s="31">
        <v>-39.6</v>
      </c>
      <c r="L68" s="31">
        <v>-28.699999999999996</v>
      </c>
      <c r="M68" s="31">
        <v>-6.2999999999999989</v>
      </c>
      <c r="N68" s="31">
        <v>-35.300000000000004</v>
      </c>
      <c r="O68" s="31">
        <v>0.64</v>
      </c>
      <c r="P68" s="31">
        <v>24.8</v>
      </c>
      <c r="Q68" s="31"/>
      <c r="R68" s="31">
        <v>5.7168756365297124</v>
      </c>
      <c r="S68" s="31">
        <v>0.86807607067818426</v>
      </c>
      <c r="T68" s="31">
        <v>2.438468951899949E-2</v>
      </c>
      <c r="U68" s="31">
        <v>5.1032879022865449</v>
      </c>
      <c r="V68" s="31"/>
      <c r="W68" s="31"/>
      <c r="X68" s="31"/>
      <c r="Y68" s="31"/>
      <c r="Z68" s="31">
        <v>4.5921830874989569</v>
      </c>
      <c r="AA68" s="31">
        <v>0.74138469534141993</v>
      </c>
      <c r="AB68" s="31">
        <v>4.8187982111493408</v>
      </c>
      <c r="AC68" s="31">
        <v>1.035549575250065</v>
      </c>
      <c r="AD68" s="31">
        <v>0.52012753697745151</v>
      </c>
      <c r="AE68" s="31">
        <v>5.4445942225991022</v>
      </c>
      <c r="AF68" s="31">
        <v>-0.97282525866180725</v>
      </c>
      <c r="AG68" s="31">
        <v>-5.0686367744346636E-2</v>
      </c>
      <c r="AH68" s="31">
        <v>-6.6774446867781023</v>
      </c>
      <c r="AI68" s="31">
        <v>-6.5654996656980131</v>
      </c>
      <c r="AJ68" s="31">
        <v>-3.3217016345275709</v>
      </c>
      <c r="AK68" s="31">
        <v>-6.1583369401405577</v>
      </c>
      <c r="AL68" s="31">
        <v>-6.613911463783964</v>
      </c>
      <c r="AM68" s="31">
        <v>-6.4681282297899685</v>
      </c>
      <c r="AN68" s="31"/>
      <c r="AO68" s="31"/>
      <c r="AP68" s="31"/>
      <c r="AQ68" s="31">
        <v>65</v>
      </c>
      <c r="AR68" s="31">
        <v>0</v>
      </c>
      <c r="AS68" s="31">
        <v>0</v>
      </c>
      <c r="AT68" s="31">
        <v>0</v>
      </c>
      <c r="AU68" s="31">
        <v>0</v>
      </c>
      <c r="AV68" s="31">
        <v>0</v>
      </c>
      <c r="AW68" s="31">
        <v>0</v>
      </c>
      <c r="AX68" s="31">
        <v>0</v>
      </c>
      <c r="AY68" s="31">
        <v>0</v>
      </c>
      <c r="AZ68" s="31">
        <v>-1.9990215754103997</v>
      </c>
      <c r="BA68" s="31">
        <v>-3.4253345624863476</v>
      </c>
      <c r="BB68" s="31">
        <v>-3.2691433200318087</v>
      </c>
      <c r="BC68" s="31">
        <v>-2.9007596748171851</v>
      </c>
      <c r="BD68" s="31">
        <v>-3.0432184150797164</v>
      </c>
      <c r="BE68" s="31">
        <v>-3.9560152622143181</v>
      </c>
      <c r="BF68" s="31">
        <v>68</v>
      </c>
      <c r="BG68" s="31">
        <v>0</v>
      </c>
      <c r="BH68" s="31">
        <v>0</v>
      </c>
      <c r="BI68" s="31">
        <v>0</v>
      </c>
      <c r="BJ68" s="31">
        <v>0</v>
      </c>
      <c r="BK68" s="31">
        <v>0</v>
      </c>
      <c r="BL68" s="31">
        <v>0</v>
      </c>
      <c r="BM68" s="31">
        <v>0</v>
      </c>
      <c r="BN68" s="31">
        <v>0</v>
      </c>
      <c r="BO68" s="31">
        <v>34</v>
      </c>
      <c r="BP68" s="31">
        <v>4.2491354549618832</v>
      </c>
      <c r="BQ68" s="31">
        <v>-8</v>
      </c>
      <c r="BR68" s="31">
        <v>-4.7913633737192489</v>
      </c>
      <c r="BS68" s="31">
        <v>1462.2267340664791</v>
      </c>
      <c r="BT68" s="31">
        <v>11.441979818911157</v>
      </c>
      <c r="BU68" s="31">
        <v>7.7</v>
      </c>
      <c r="BV68" s="31">
        <v>0.2552725051033054</v>
      </c>
      <c r="BW68" s="31">
        <v>995</v>
      </c>
      <c r="BX68" s="31">
        <v>420.28398525214044</v>
      </c>
      <c r="BY68" s="31">
        <v>1.0144436987657883</v>
      </c>
      <c r="BZ68" s="31">
        <v>1.5732657374977208</v>
      </c>
      <c r="CA68" s="31">
        <v>3.2689665835524124</v>
      </c>
      <c r="CB68" s="31">
        <v>9.2037495945717183</v>
      </c>
      <c r="CC68" s="31">
        <v>2.0104555465245397</v>
      </c>
      <c r="CD68" s="31">
        <v>2.9497393682168891</v>
      </c>
      <c r="CE68" s="31">
        <v>0.51556131747701883</v>
      </c>
      <c r="CF68" s="31">
        <v>-1.6038649403412819E-2</v>
      </c>
      <c r="CG68" s="31">
        <v>0.70116831222699005</v>
      </c>
      <c r="CH68" s="31">
        <v>5.3589483720795528</v>
      </c>
      <c r="CI68" s="31">
        <v>0.91110023091190584</v>
      </c>
      <c r="CJ68" s="31">
        <v>0.95339572761827185</v>
      </c>
      <c r="CK68" s="31">
        <v>-2.6689031528688911</v>
      </c>
      <c r="CL68" s="31">
        <v>-5.5295062162204136</v>
      </c>
      <c r="CM68" s="31">
        <v>-1.1472977641363098</v>
      </c>
      <c r="CN68" s="31">
        <v>-0.2893960672376279</v>
      </c>
      <c r="CO68" s="31">
        <v>-7.4445011642810037</v>
      </c>
      <c r="CP68" s="31">
        <v>1.0951429319965573</v>
      </c>
      <c r="CQ68" s="31">
        <v>-9.5957644745879076</v>
      </c>
      <c r="CR68" s="31">
        <v>-4.4976298613990879</v>
      </c>
      <c r="CS68" s="31">
        <v>-2.7368431949093144</v>
      </c>
      <c r="CT68" s="31">
        <v>-12.521294813604174</v>
      </c>
      <c r="CU68" s="31">
        <v>8.4232168727272061</v>
      </c>
      <c r="CV68" s="31">
        <v>9.8135522951018928</v>
      </c>
      <c r="CW68" s="31">
        <v>7.7780232462387238</v>
      </c>
      <c r="CX68" s="31">
        <v>11.34688250955409</v>
      </c>
      <c r="CY68" s="31">
        <v>-0.33767766938756122</v>
      </c>
      <c r="CZ68" s="31">
        <v>1.9930692153702425</v>
      </c>
      <c r="DA68" s="31">
        <v>1.6249951843075496</v>
      </c>
      <c r="DB68" s="31">
        <v>2.5395559015669433</v>
      </c>
      <c r="DC68" s="31">
        <v>0</v>
      </c>
      <c r="DD68" s="31">
        <v>0</v>
      </c>
      <c r="DE68" s="31">
        <v>1</v>
      </c>
      <c r="DF68" s="31">
        <v>0.10000000000000053</v>
      </c>
      <c r="DG68" s="31">
        <v>1</v>
      </c>
      <c r="DH68" s="31">
        <v>0</v>
      </c>
      <c r="DI68" s="31">
        <v>0</v>
      </c>
      <c r="DJ68" s="31">
        <v>0</v>
      </c>
      <c r="DK68" s="31">
        <v>0</v>
      </c>
      <c r="DL68" s="31">
        <f t="shared" si="1"/>
        <v>0</v>
      </c>
      <c r="DM68" s="31">
        <v>5.8766701488237114</v>
      </c>
      <c r="DN68" s="31">
        <v>1.7060658533764255</v>
      </c>
      <c r="DO68" s="31">
        <v>1.179628457709921</v>
      </c>
      <c r="DP68" s="31">
        <v>-38.736187682448204</v>
      </c>
      <c r="DQ68" s="31">
        <v>-3.1346313892382667</v>
      </c>
      <c r="DR68" s="31">
        <v>-0.61149967161143459</v>
      </c>
      <c r="DS68" s="31">
        <v>-0.10227424969343128</v>
      </c>
      <c r="DT68" s="31">
        <v>212.31424107592318</v>
      </c>
      <c r="DU68" s="31">
        <v>-1.2024498032229332</v>
      </c>
      <c r="DV68" s="31">
        <v>-1.5095046993501744</v>
      </c>
      <c r="DW68" s="31">
        <v>-6.1077359709601327</v>
      </c>
      <c r="DX68" s="31">
        <v>-6.370345500850652</v>
      </c>
      <c r="DY68" s="31">
        <v>-0.24856567926821072</v>
      </c>
      <c r="DZ68" s="31">
        <v>0.14470335004851922</v>
      </c>
      <c r="EA68" s="31">
        <v>5.8619297442674325</v>
      </c>
      <c r="EB68" s="31">
        <v>-7.3557945856152154</v>
      </c>
      <c r="EC68" s="31">
        <v>-7.3557945856152154</v>
      </c>
      <c r="ED68" s="31">
        <v>-9.4899398626649827</v>
      </c>
      <c r="EE68" s="31">
        <v>2.7404474937754761</v>
      </c>
      <c r="EF68" s="31"/>
      <c r="EG68" s="31"/>
      <c r="EH68" s="31"/>
      <c r="EI68" s="31"/>
      <c r="EJ68" s="31"/>
      <c r="EK68" s="31"/>
      <c r="EL68" s="31"/>
      <c r="EM68" s="31"/>
      <c r="EN68" s="31">
        <v>-4.4738841653782195</v>
      </c>
      <c r="EO68" s="31">
        <v>-0.12754058115822198</v>
      </c>
      <c r="EP68" s="31">
        <v>1.5061910640627769</v>
      </c>
      <c r="EQ68" s="31">
        <v>-4.5364370507411698</v>
      </c>
      <c r="ER68" s="31">
        <v>1.0658133504756351</v>
      </c>
      <c r="ES68" s="31">
        <v>1.9577923136654158</v>
      </c>
      <c r="ET68" s="31">
        <v>3.0525722454948512</v>
      </c>
      <c r="EU68" s="31">
        <v>-6.9173850863054227</v>
      </c>
      <c r="EV68" s="31">
        <v>67</v>
      </c>
      <c r="EW68" s="31">
        <v>-7.6577192767921156</v>
      </c>
      <c r="EX68" s="31">
        <v>3.9479154660936753</v>
      </c>
      <c r="EY68" s="31"/>
      <c r="EZ68" s="31"/>
    </row>
    <row r="69" spans="1:156" x14ac:dyDescent="0.2">
      <c r="A69" s="31" t="s">
        <v>149</v>
      </c>
      <c r="B69" s="31">
        <v>2005</v>
      </c>
      <c r="C69" s="31">
        <v>7</v>
      </c>
      <c r="D69" s="31"/>
      <c r="E69" s="31">
        <v>5.8</v>
      </c>
      <c r="F69" s="31"/>
      <c r="G69" s="31">
        <v>66.900000000000006</v>
      </c>
      <c r="H69" s="31">
        <v>66.900000000000006</v>
      </c>
      <c r="I69" s="31">
        <v>66.900000000000006</v>
      </c>
      <c r="J69" s="31">
        <v>5.8</v>
      </c>
      <c r="K69" s="31">
        <v>-36.5</v>
      </c>
      <c r="L69" s="31">
        <v>-22.2</v>
      </c>
      <c r="M69" s="31">
        <v>-3.9000000000000021</v>
      </c>
      <c r="N69" s="31">
        <v>-26.599999999999998</v>
      </c>
      <c r="O69" s="31">
        <v>0.66</v>
      </c>
      <c r="P69" s="31">
        <v>21.2</v>
      </c>
      <c r="Q69" s="31"/>
      <c r="R69" s="31">
        <v>3.4559232346274058</v>
      </c>
      <c r="S69" s="31">
        <v>6.5721557062177949</v>
      </c>
      <c r="T69" s="31">
        <v>1.8320017927562882</v>
      </c>
      <c r="U69" s="31">
        <v>10.643999927557424</v>
      </c>
      <c r="V69" s="31"/>
      <c r="W69" s="31"/>
      <c r="X69" s="31"/>
      <c r="Y69" s="31"/>
      <c r="Z69" s="31">
        <v>0.67136665458102573</v>
      </c>
      <c r="AA69" s="31">
        <v>4.5921830874989569</v>
      </c>
      <c r="AB69" s="31">
        <v>3.9320765566818774</v>
      </c>
      <c r="AC69" s="31">
        <v>6.2922240615715817</v>
      </c>
      <c r="AD69" s="31">
        <v>2.0919403173525555</v>
      </c>
      <c r="AE69" s="31">
        <v>10.605602944771544</v>
      </c>
      <c r="AF69" s="31">
        <v>-3.2013861091466889</v>
      </c>
      <c r="AG69" s="31">
        <v>2.1293863275332503E-2</v>
      </c>
      <c r="AH69" s="31">
        <v>-9.3049899189917369</v>
      </c>
      <c r="AI69" s="31">
        <v>-10.846745123551614</v>
      </c>
      <c r="AJ69" s="31">
        <v>-6.0958533655972076</v>
      </c>
      <c r="AK69" s="31">
        <v>-9.2858237081189969</v>
      </c>
      <c r="AL69" s="31">
        <v>-8.2332623642644194</v>
      </c>
      <c r="AM69" s="31">
        <v>-8.7969864953803665</v>
      </c>
      <c r="AN69" s="31"/>
      <c r="AO69" s="31"/>
      <c r="AP69" s="31"/>
      <c r="AQ69" s="31">
        <v>67</v>
      </c>
      <c r="AR69" s="31">
        <v>0</v>
      </c>
      <c r="AS69" s="31">
        <v>0</v>
      </c>
      <c r="AT69" s="31">
        <v>0</v>
      </c>
      <c r="AU69" s="31">
        <v>0</v>
      </c>
      <c r="AV69" s="31">
        <v>0</v>
      </c>
      <c r="AW69" s="31">
        <v>0</v>
      </c>
      <c r="AX69" s="31">
        <v>0</v>
      </c>
      <c r="AY69" s="31">
        <v>0</v>
      </c>
      <c r="AZ69" s="31">
        <v>-0.33046644560905292</v>
      </c>
      <c r="BA69" s="31">
        <v>0.56612216402662718</v>
      </c>
      <c r="BB69" s="31">
        <v>0.25666072881344454</v>
      </c>
      <c r="BC69" s="31">
        <v>-0.69120945090590713</v>
      </c>
      <c r="BD69" s="31">
        <v>0.42127518788444834</v>
      </c>
      <c r="BE69" s="31">
        <v>-0.60054506135131969</v>
      </c>
      <c r="BF69" s="31">
        <v>68</v>
      </c>
      <c r="BG69" s="31">
        <v>0</v>
      </c>
      <c r="BH69" s="31">
        <v>0</v>
      </c>
      <c r="BI69" s="31">
        <v>0</v>
      </c>
      <c r="BJ69" s="31">
        <v>0</v>
      </c>
      <c r="BK69" s="31">
        <v>0</v>
      </c>
      <c r="BL69" s="31">
        <v>0</v>
      </c>
      <c r="BM69" s="31">
        <v>0</v>
      </c>
      <c r="BN69" s="31">
        <v>0</v>
      </c>
      <c r="BO69" s="31">
        <v>35.333333333333336</v>
      </c>
      <c r="BP69" s="31">
        <v>5.5161288891427906</v>
      </c>
      <c r="BQ69" s="31">
        <v>-5.3333333333333339</v>
      </c>
      <c r="BR69" s="31">
        <v>-0.55758861969179452</v>
      </c>
      <c r="BS69" s="31">
        <v>1546.7572275292841</v>
      </c>
      <c r="BT69" s="31">
        <v>11.293153435330749</v>
      </c>
      <c r="BU69" s="31">
        <v>6.8</v>
      </c>
      <c r="BV69" s="31">
        <v>0.17609125905568124</v>
      </c>
      <c r="BW69" s="31">
        <v>1032</v>
      </c>
      <c r="BX69" s="31">
        <v>415.69882718825403</v>
      </c>
      <c r="BY69" s="31">
        <v>0.1458338566081423</v>
      </c>
      <c r="BZ69" s="31">
        <v>4.6511924399527871</v>
      </c>
      <c r="CA69" s="31">
        <v>-1.7796114210040344</v>
      </c>
      <c r="CB69" s="31">
        <v>9.7804419079694753</v>
      </c>
      <c r="CC69" s="31">
        <v>3.1984640292588153</v>
      </c>
      <c r="CD69" s="31">
        <v>6.9156311958146404</v>
      </c>
      <c r="CE69" s="31">
        <v>4.7009682396330206</v>
      </c>
      <c r="CF69" s="31">
        <v>6.4696462337352685</v>
      </c>
      <c r="CG69" s="31">
        <v>1.6440554413915471</v>
      </c>
      <c r="CH69" s="31">
        <v>10.41810494192605</v>
      </c>
      <c r="CI69" s="31">
        <v>6.2651157308930649</v>
      </c>
      <c r="CJ69" s="31">
        <v>8.0073641844130172</v>
      </c>
      <c r="CK69" s="31">
        <v>-2.9923814891340816</v>
      </c>
      <c r="CL69" s="31">
        <v>-3.1501071712868072</v>
      </c>
      <c r="CM69" s="31">
        <v>-4.3575212416924414</v>
      </c>
      <c r="CN69" s="31">
        <v>-1.1073524480923629</v>
      </c>
      <c r="CO69" s="31">
        <v>-7.1146582389518933</v>
      </c>
      <c r="CP69" s="31">
        <v>3.9272593605122159</v>
      </c>
      <c r="CQ69" s="31">
        <v>5.5820666627729754</v>
      </c>
      <c r="CR69" s="31">
        <v>0.17491384002393845</v>
      </c>
      <c r="CS69" s="31">
        <v>-4.7230774844453718</v>
      </c>
      <c r="CT69" s="31">
        <v>4.9686916530598904</v>
      </c>
      <c r="CU69" s="31">
        <v>1.9948166611302667</v>
      </c>
      <c r="CV69" s="31">
        <v>1.861150316013056</v>
      </c>
      <c r="CW69" s="31">
        <v>1.217378101875196E-2</v>
      </c>
      <c r="CX69" s="31">
        <v>-3.0148758769823369</v>
      </c>
      <c r="CY69" s="31">
        <v>1.4292292797585981</v>
      </c>
      <c r="CZ69" s="31">
        <v>-7.4696766205218521E-2</v>
      </c>
      <c r="DA69" s="31">
        <v>-2.6374445911888889</v>
      </c>
      <c r="DB69" s="31">
        <v>-9.5060921123871012</v>
      </c>
      <c r="DC69" s="31">
        <v>0</v>
      </c>
      <c r="DD69" s="31">
        <v>0</v>
      </c>
      <c r="DE69" s="31">
        <v>1</v>
      </c>
      <c r="DF69" s="31">
        <v>9.9999999999999645E-2</v>
      </c>
      <c r="DG69" s="31">
        <v>1</v>
      </c>
      <c r="DH69" s="31">
        <v>0</v>
      </c>
      <c r="DI69" s="31">
        <v>0</v>
      </c>
      <c r="DJ69" s="31">
        <v>0</v>
      </c>
      <c r="DK69" s="31">
        <v>0</v>
      </c>
      <c r="DL69" s="31">
        <f t="shared" si="1"/>
        <v>0</v>
      </c>
      <c r="DM69" s="31">
        <v>3.3119036462155766</v>
      </c>
      <c r="DN69" s="31">
        <v>6.9811509389090896</v>
      </c>
      <c r="DO69" s="31">
        <v>2.3771569175305514</v>
      </c>
      <c r="DP69" s="31">
        <v>80.362268925461066</v>
      </c>
      <c r="DQ69" s="31">
        <v>1.9222343216312505</v>
      </c>
      <c r="DR69" s="31">
        <v>-0.85934732661274305</v>
      </c>
      <c r="DS69" s="31">
        <v>-0.11105542721606571</v>
      </c>
      <c r="DT69" s="31">
        <v>67.947683961954596</v>
      </c>
      <c r="DU69" s="31">
        <v>-1.7448529426328605</v>
      </c>
      <c r="DV69" s="31">
        <v>-1.7911408694652267</v>
      </c>
      <c r="DW69" s="31">
        <v>-1.5095046993501744</v>
      </c>
      <c r="DX69" s="31">
        <v>-4.0765732835776189</v>
      </c>
      <c r="DY69" s="31">
        <v>1.4707855921548969</v>
      </c>
      <c r="DZ69" s="31">
        <v>1.7425098571860604</v>
      </c>
      <c r="EA69" s="31">
        <v>0.14470335004851922</v>
      </c>
      <c r="EB69" s="31">
        <v>-6.9781759314754233</v>
      </c>
      <c r="EC69" s="31">
        <v>-6.9781759314754233</v>
      </c>
      <c r="ED69" s="31">
        <v>-5.4943630827131837</v>
      </c>
      <c r="EE69" s="31">
        <v>-9.4899398626649827</v>
      </c>
      <c r="EF69" s="31"/>
      <c r="EG69" s="31"/>
      <c r="EH69" s="31"/>
      <c r="EI69" s="31"/>
      <c r="EJ69" s="31"/>
      <c r="EK69" s="31"/>
      <c r="EL69" s="31"/>
      <c r="EM69" s="31"/>
      <c r="EN69" s="31">
        <v>5.7168756365297124</v>
      </c>
      <c r="EO69" s="31">
        <v>2.438468951899949E-2</v>
      </c>
      <c r="EP69" s="31">
        <v>5.1032879022865449</v>
      </c>
      <c r="EQ69" s="31">
        <v>4.8187982111493408</v>
      </c>
      <c r="ER69" s="31">
        <v>0.52012753697745151</v>
      </c>
      <c r="ES69" s="31">
        <v>5.4445942225991022</v>
      </c>
      <c r="ET69" s="31">
        <v>1.5061910640627769</v>
      </c>
      <c r="EU69" s="31">
        <v>1.0658133504756351</v>
      </c>
      <c r="EV69" s="31">
        <v>68</v>
      </c>
      <c r="EW69" s="31">
        <v>-0.12754058115822198</v>
      </c>
      <c r="EX69" s="31">
        <v>1.9577923136654158</v>
      </c>
      <c r="EY69" s="31"/>
      <c r="EZ69" s="31"/>
    </row>
    <row r="70" spans="1:156" x14ac:dyDescent="0.2">
      <c r="A70" s="31" t="s">
        <v>150</v>
      </c>
      <c r="B70" s="31">
        <v>2005</v>
      </c>
      <c r="C70" s="31">
        <v>9</v>
      </c>
      <c r="D70" s="31"/>
      <c r="E70" s="31">
        <v>5.9</v>
      </c>
      <c r="F70" s="31"/>
      <c r="G70" s="31">
        <v>70.3</v>
      </c>
      <c r="H70" s="31">
        <v>70.3</v>
      </c>
      <c r="I70" s="31">
        <v>70.3</v>
      </c>
      <c r="J70" s="31">
        <v>5.9</v>
      </c>
      <c r="K70" s="31">
        <v>-34.69</v>
      </c>
      <c r="L70" s="31">
        <v>-22.590000000000003</v>
      </c>
      <c r="M70" s="31">
        <v>-3.8999999999999986</v>
      </c>
      <c r="N70" s="31">
        <v>-27</v>
      </c>
      <c r="O70" s="31">
        <v>0.68500000000000005</v>
      </c>
      <c r="P70" s="31">
        <v>20.100000000000001</v>
      </c>
      <c r="Q70" s="31"/>
      <c r="R70" s="31">
        <v>2.26033862571057</v>
      </c>
      <c r="S70" s="31">
        <v>-0.20422726222961585</v>
      </c>
      <c r="T70" s="31">
        <v>0.59216648764434887</v>
      </c>
      <c r="U70" s="31">
        <v>4.6268346450937399</v>
      </c>
      <c r="V70" s="31"/>
      <c r="W70" s="31"/>
      <c r="X70" s="31"/>
      <c r="Y70" s="31"/>
      <c r="Z70" s="31">
        <v>5.139319306959357</v>
      </c>
      <c r="AA70" s="31">
        <v>0.67136665458102573</v>
      </c>
      <c r="AB70" s="31">
        <v>3.0624212876339625</v>
      </c>
      <c r="AC70" s="31">
        <v>2.4089712998612631</v>
      </c>
      <c r="AD70" s="31">
        <v>0.51027835263564458</v>
      </c>
      <c r="AE70" s="31">
        <v>3.941852619858158</v>
      </c>
      <c r="AF70" s="31">
        <v>-1.9486897074337246</v>
      </c>
      <c r="AG70" s="31">
        <v>3.6579523641740455E-2</v>
      </c>
      <c r="AH70" s="31">
        <v>-6.2713953610261655</v>
      </c>
      <c r="AI70" s="31">
        <v>-7.3098703960803988</v>
      </c>
      <c r="AJ70" s="31">
        <v>-2.6958533655972161</v>
      </c>
      <c r="AK70" s="31">
        <v>-5.8339852360280418</v>
      </c>
      <c r="AL70" s="31">
        <v>-4.3574509898649865</v>
      </c>
      <c r="AM70" s="31">
        <v>-5.4974709654218827</v>
      </c>
      <c r="AN70" s="31"/>
      <c r="AO70" s="31"/>
      <c r="AP70" s="31"/>
      <c r="AQ70" s="31">
        <v>69</v>
      </c>
      <c r="AR70" s="31">
        <v>0</v>
      </c>
      <c r="AS70" s="31">
        <v>0</v>
      </c>
      <c r="AT70" s="31">
        <v>0</v>
      </c>
      <c r="AU70" s="31">
        <v>0</v>
      </c>
      <c r="AV70" s="31">
        <v>0</v>
      </c>
      <c r="AW70" s="31">
        <v>0</v>
      </c>
      <c r="AX70" s="31">
        <v>0</v>
      </c>
      <c r="AY70" s="31">
        <v>0</v>
      </c>
      <c r="AZ70" s="31">
        <v>-2.7632380525876141</v>
      </c>
      <c r="BA70" s="31">
        <v>-3.2761570866659606</v>
      </c>
      <c r="BB70" s="31">
        <v>-4.0747079931708239</v>
      </c>
      <c r="BC70" s="31">
        <v>-3.4926618727734113</v>
      </c>
      <c r="BD70" s="31">
        <v>-3.2672233384163176</v>
      </c>
      <c r="BE70" s="31">
        <v>-4.3222569952844276</v>
      </c>
      <c r="BF70" s="31">
        <v>68</v>
      </c>
      <c r="BG70" s="31">
        <v>0</v>
      </c>
      <c r="BH70" s="31">
        <v>0</v>
      </c>
      <c r="BI70" s="31">
        <v>0</v>
      </c>
      <c r="BJ70" s="31">
        <v>0</v>
      </c>
      <c r="BK70" s="31">
        <v>0</v>
      </c>
      <c r="BL70" s="31">
        <v>0</v>
      </c>
      <c r="BM70" s="31">
        <v>0</v>
      </c>
      <c r="BN70" s="31">
        <v>0</v>
      </c>
      <c r="BO70" s="31">
        <v>36.666666666666671</v>
      </c>
      <c r="BP70" s="31">
        <v>6.2486263940571929</v>
      </c>
      <c r="BQ70" s="31">
        <v>-2.666666666666667</v>
      </c>
      <c r="BR70" s="31">
        <v>1.4044064507598051</v>
      </c>
      <c r="BS70" s="31">
        <v>1575.4366252078876</v>
      </c>
      <c r="BT70" s="31">
        <v>9.9972845033447335</v>
      </c>
      <c r="BU70" s="31">
        <v>6.8</v>
      </c>
      <c r="BV70" s="31">
        <v>0.11394335230683582</v>
      </c>
      <c r="BW70" s="31">
        <v>1037</v>
      </c>
      <c r="BX70" s="31">
        <v>452.87780663468328</v>
      </c>
      <c r="BY70" s="31">
        <v>0.60936898657233485</v>
      </c>
      <c r="BZ70" s="31">
        <v>6.2689946600510069</v>
      </c>
      <c r="CA70" s="31">
        <v>3.0388578995967919E-2</v>
      </c>
      <c r="CB70" s="31">
        <v>9.6099440169501662</v>
      </c>
      <c r="CC70" s="31">
        <v>4.750086797195884</v>
      </c>
      <c r="CD70" s="31">
        <v>1.704504767339678</v>
      </c>
      <c r="CE70" s="31">
        <v>3.5256760613395173</v>
      </c>
      <c r="CF70" s="31">
        <v>5.9550008936278864</v>
      </c>
      <c r="CG70" s="31">
        <v>1.254055441391543</v>
      </c>
      <c r="CH70" s="31">
        <v>8.8972133784994227</v>
      </c>
      <c r="CI70" s="31">
        <v>5.7202529606202468</v>
      </c>
      <c r="CJ70" s="31">
        <v>3.1254837340180401</v>
      </c>
      <c r="CK70" s="31">
        <v>-3.9163997348004114</v>
      </c>
      <c r="CL70" s="31">
        <v>-3.3294848931498917</v>
      </c>
      <c r="CM70" s="31">
        <v>-4.3575212416924378</v>
      </c>
      <c r="CN70" s="31">
        <v>-3.6330673498119772</v>
      </c>
      <c r="CO70" s="31">
        <v>-7.394409194988496</v>
      </c>
      <c r="CP70" s="31">
        <v>0.42342206844929642</v>
      </c>
      <c r="CQ70" s="31">
        <v>-0.65104858105342434</v>
      </c>
      <c r="CR70" s="31">
        <v>-4.9640716470012807</v>
      </c>
      <c r="CS70" s="31">
        <v>0.32085528597203761</v>
      </c>
      <c r="CT70" s="31">
        <v>4.1113844122646608</v>
      </c>
      <c r="CU70" s="31">
        <v>4.5542916178622823</v>
      </c>
      <c r="CV70" s="31">
        <v>7.2482234076511025</v>
      </c>
      <c r="CW70" s="31">
        <v>1.2756736996556637</v>
      </c>
      <c r="CX70" s="31">
        <v>5.0940411000744987</v>
      </c>
      <c r="CY70" s="31">
        <v>-0.65863878135277876</v>
      </c>
      <c r="CZ70" s="31">
        <v>1.7333446351633635</v>
      </c>
      <c r="DA70" s="31">
        <v>-4.050122385282382</v>
      </c>
      <c r="DB70" s="31">
        <v>-5.4976602261091498</v>
      </c>
      <c r="DC70" s="31">
        <v>0</v>
      </c>
      <c r="DD70" s="31">
        <v>0</v>
      </c>
      <c r="DE70" s="31">
        <v>1</v>
      </c>
      <c r="DF70" s="31">
        <v>0.10000000000000053</v>
      </c>
      <c r="DG70" s="31">
        <v>1</v>
      </c>
      <c r="DH70" s="31">
        <v>0</v>
      </c>
      <c r="DI70" s="31">
        <v>0</v>
      </c>
      <c r="DJ70" s="31">
        <v>0</v>
      </c>
      <c r="DK70" s="31">
        <v>0</v>
      </c>
      <c r="DL70" s="31">
        <f t="shared" si="1"/>
        <v>0</v>
      </c>
      <c r="DM70" s="31">
        <v>2.0712102224928435</v>
      </c>
      <c r="DN70" s="31">
        <v>0.94964833081337963</v>
      </c>
      <c r="DO70" s="31">
        <v>0.20668084729245798</v>
      </c>
      <c r="DP70" s="31">
        <v>19.198065131466624</v>
      </c>
      <c r="DQ70" s="31">
        <v>-6.5474827193961957E-2</v>
      </c>
      <c r="DR70" s="31">
        <v>9.2702259354106961E-2</v>
      </c>
      <c r="DS70" s="31">
        <v>-0.11211994200293653</v>
      </c>
      <c r="DT70" s="31">
        <v>29.048610196829475</v>
      </c>
      <c r="DU70" s="31">
        <v>-0.96915262210711717</v>
      </c>
      <c r="DV70" s="31">
        <v>-0.52581452937146678</v>
      </c>
      <c r="DW70" s="31">
        <v>-1.7911408694652267</v>
      </c>
      <c r="DX70" s="31">
        <v>37.518233414297583</v>
      </c>
      <c r="DY70" s="31">
        <v>0.7426372348628334</v>
      </c>
      <c r="DZ70" s="31">
        <v>0.14111507975283655</v>
      </c>
      <c r="EA70" s="31">
        <v>1.7425098571860604</v>
      </c>
      <c r="EB70" s="31">
        <v>-7.2365040884789789</v>
      </c>
      <c r="EC70" s="31">
        <v>-7.2365040884789789</v>
      </c>
      <c r="ED70" s="31">
        <v>-4.7684637321192529</v>
      </c>
      <c r="EE70" s="31">
        <v>-5.4943630827131837</v>
      </c>
      <c r="EF70" s="31"/>
      <c r="EG70" s="31"/>
      <c r="EH70" s="31"/>
      <c r="EI70" s="31"/>
      <c r="EJ70" s="31"/>
      <c r="EK70" s="31"/>
      <c r="EL70" s="31"/>
      <c r="EM70" s="31"/>
      <c r="EN70" s="31">
        <v>3.4559232346274058</v>
      </c>
      <c r="EO70" s="31">
        <v>1.8320017927562882</v>
      </c>
      <c r="EP70" s="31">
        <v>10.643999927557424</v>
      </c>
      <c r="EQ70" s="31">
        <v>3.9320765566818774</v>
      </c>
      <c r="ER70" s="31">
        <v>2.0919403173525555</v>
      </c>
      <c r="ES70" s="31">
        <v>10.605602944771544</v>
      </c>
      <c r="ET70" s="31">
        <v>5.1032879022865449</v>
      </c>
      <c r="EU70" s="31">
        <v>0.52012753697745151</v>
      </c>
      <c r="EV70" s="31">
        <v>69</v>
      </c>
      <c r="EW70" s="31">
        <v>2.438468951899949E-2</v>
      </c>
      <c r="EX70" s="31">
        <v>5.4445942225991022</v>
      </c>
      <c r="EY70" s="31"/>
      <c r="EZ70" s="31"/>
    </row>
    <row r="71" spans="1:156" x14ac:dyDescent="0.2">
      <c r="A71" s="31" t="s">
        <v>151</v>
      </c>
      <c r="B71" s="31">
        <v>2005</v>
      </c>
      <c r="C71" s="31">
        <v>11</v>
      </c>
      <c r="D71" s="31"/>
      <c r="E71" s="31">
        <v>6</v>
      </c>
      <c r="F71" s="31"/>
      <c r="G71" s="31">
        <v>75.7</v>
      </c>
      <c r="H71" s="31">
        <v>75.7</v>
      </c>
      <c r="I71" s="31">
        <v>75.7</v>
      </c>
      <c r="J71" s="31">
        <v>6</v>
      </c>
      <c r="K71" s="31">
        <v>-37</v>
      </c>
      <c r="L71" s="31">
        <v>-25.89</v>
      </c>
      <c r="M71" s="31">
        <v>-7.4</v>
      </c>
      <c r="N71" s="31">
        <v>-30.499999999999996</v>
      </c>
      <c r="O71" s="31">
        <v>0.64</v>
      </c>
      <c r="P71" s="31">
        <v>25</v>
      </c>
      <c r="Q71" s="31"/>
      <c r="R71" s="31">
        <v>-1.8829203688222151</v>
      </c>
      <c r="S71" s="31">
        <v>-3.2102192224993589</v>
      </c>
      <c r="T71" s="31">
        <v>-3.1654575126548927</v>
      </c>
      <c r="U71" s="31">
        <v>-0.13540814827046024</v>
      </c>
      <c r="V71" s="31"/>
      <c r="W71" s="31"/>
      <c r="X71" s="31"/>
      <c r="Y71" s="31"/>
      <c r="Z71" s="31">
        <v>8.5008130823793646</v>
      </c>
      <c r="AA71" s="31">
        <v>5.139319306959357</v>
      </c>
      <c r="AB71" s="31">
        <v>-1.0339176223356021</v>
      </c>
      <c r="AC71" s="31">
        <v>-1.7440778894696403</v>
      </c>
      <c r="AD71" s="31">
        <v>-3.2457928460557994</v>
      </c>
      <c r="AE71" s="31">
        <v>-0.67289699120189683</v>
      </c>
      <c r="AF71" s="31">
        <v>4.1165186652934445</v>
      </c>
      <c r="AG71" s="31">
        <v>-2.7084654607007229E-2</v>
      </c>
      <c r="AH71" s="31">
        <v>-0.40377294605406178</v>
      </c>
      <c r="AI71" s="31">
        <v>-0.75169962517010447</v>
      </c>
      <c r="AJ71" s="31">
        <v>3.8331179088793448</v>
      </c>
      <c r="AK71" s="31">
        <v>1.9601394767889246E-2</v>
      </c>
      <c r="AL71" s="31">
        <v>0.18608853621603316</v>
      </c>
      <c r="AM71" s="31">
        <v>0.35014167385394046</v>
      </c>
      <c r="AN71" s="31"/>
      <c r="AO71" s="31"/>
      <c r="AP71" s="31"/>
      <c r="AQ71" s="31">
        <v>71</v>
      </c>
      <c r="AR71" s="31">
        <v>0</v>
      </c>
      <c r="AS71" s="31">
        <v>0</v>
      </c>
      <c r="AT71" s="31">
        <v>0</v>
      </c>
      <c r="AU71" s="31">
        <v>0</v>
      </c>
      <c r="AV71" s="31">
        <v>0</v>
      </c>
      <c r="AW71" s="31">
        <v>0</v>
      </c>
      <c r="AX71" s="31">
        <v>0</v>
      </c>
      <c r="AY71" s="31">
        <v>0</v>
      </c>
      <c r="AZ71" s="31">
        <v>1.9975151694328466</v>
      </c>
      <c r="BA71" s="31">
        <v>1.3602974317267886</v>
      </c>
      <c r="BB71" s="31">
        <v>1.1715940081835969</v>
      </c>
      <c r="BC71" s="31">
        <v>1.2952190092143612</v>
      </c>
      <c r="BD71" s="31">
        <v>1.1920748560224266</v>
      </c>
      <c r="BE71" s="31">
        <v>4.7528708934043366E-2</v>
      </c>
      <c r="BF71" s="31">
        <v>68</v>
      </c>
      <c r="BG71" s="31">
        <v>0</v>
      </c>
      <c r="BH71" s="31">
        <v>0</v>
      </c>
      <c r="BI71" s="31">
        <v>0</v>
      </c>
      <c r="BJ71" s="31">
        <v>0</v>
      </c>
      <c r="BK71" s="31">
        <v>0</v>
      </c>
      <c r="BL71" s="31">
        <v>0</v>
      </c>
      <c r="BM71" s="31">
        <v>0</v>
      </c>
      <c r="BN71" s="31">
        <v>0</v>
      </c>
      <c r="BO71" s="31">
        <v>38</v>
      </c>
      <c r="BP71" s="31">
        <v>6.8178433977456079</v>
      </c>
      <c r="BQ71" s="31">
        <v>0</v>
      </c>
      <c r="BR71" s="31">
        <v>2.8017489671698179</v>
      </c>
      <c r="BS71" s="31">
        <v>1573.1207473355339</v>
      </c>
      <c r="BT71" s="31">
        <v>9.5385751287534557</v>
      </c>
      <c r="BU71" s="31">
        <v>7.8</v>
      </c>
      <c r="BV71" s="31">
        <v>0.23044892137827466</v>
      </c>
      <c r="BW71" s="31">
        <v>902</v>
      </c>
      <c r="BX71" s="31">
        <v>447.75198071066256</v>
      </c>
      <c r="BY71" s="31">
        <v>-1.5919032000557749</v>
      </c>
      <c r="BZ71" s="31">
        <v>3.8909608325238096</v>
      </c>
      <c r="CA71" s="31">
        <v>6.7743641396142351</v>
      </c>
      <c r="CB71" s="31">
        <v>11.012684250832237</v>
      </c>
      <c r="CC71" s="31">
        <v>9.4162720628951462</v>
      </c>
      <c r="CD71" s="31">
        <v>0.36249991940565707</v>
      </c>
      <c r="CE71" s="31">
        <v>0.28908885680415608</v>
      </c>
      <c r="CF71" s="31">
        <v>2.6108791583234172</v>
      </c>
      <c r="CG71" s="31">
        <v>4.128625297875363</v>
      </c>
      <c r="CH71" s="31">
        <v>7.7172391693528866</v>
      </c>
      <c r="CI71" s="31">
        <v>6.6015477579862676</v>
      </c>
      <c r="CJ71" s="31">
        <v>0.44477446235587692</v>
      </c>
      <c r="CK71" s="31">
        <v>-7.3417847295352843</v>
      </c>
      <c r="CL71" s="31">
        <v>-6.8929806993849585</v>
      </c>
      <c r="CM71" s="31">
        <v>-1.6239395999634105</v>
      </c>
      <c r="CN71" s="31">
        <v>-2.3982360846781123</v>
      </c>
      <c r="CO71" s="31">
        <v>-3.3411333820001303</v>
      </c>
      <c r="CP71" s="31">
        <v>-2.5935076511766795</v>
      </c>
      <c r="CQ71" s="31">
        <v>0.27234693851521591</v>
      </c>
      <c r="CR71" s="31">
        <v>0.35862962344995747</v>
      </c>
      <c r="CS71" s="31">
        <v>1.5654932983121681</v>
      </c>
      <c r="CT71" s="31">
        <v>-4.4179053879664441</v>
      </c>
      <c r="CU71" s="31">
        <v>1.6013370408889248E-2</v>
      </c>
      <c r="CV71" s="31">
        <v>2.2323311725421364</v>
      </c>
      <c r="CW71" s="31">
        <v>0.40789222657627811</v>
      </c>
      <c r="CX71" s="31">
        <v>1.3528215868990603</v>
      </c>
      <c r="CY71" s="31">
        <v>-1.3185246694453976</v>
      </c>
      <c r="CZ71" s="31">
        <v>-0.24445872673641511</v>
      </c>
      <c r="DA71" s="31">
        <v>-1.3415348569129715</v>
      </c>
      <c r="DB71" s="31">
        <v>-4.7735574529773199</v>
      </c>
      <c r="DC71" s="31">
        <v>0</v>
      </c>
      <c r="DD71" s="31">
        <v>0</v>
      </c>
      <c r="DE71" s="31">
        <v>1</v>
      </c>
      <c r="DF71" s="31">
        <v>9.9999999999999645E-2</v>
      </c>
      <c r="DG71" s="31">
        <v>1</v>
      </c>
      <c r="DH71" s="31">
        <v>0</v>
      </c>
      <c r="DI71" s="31">
        <v>0</v>
      </c>
      <c r="DJ71" s="31">
        <v>0</v>
      </c>
      <c r="DK71" s="31">
        <v>0</v>
      </c>
      <c r="DL71" s="31">
        <f t="shared" si="1"/>
        <v>0</v>
      </c>
      <c r="DM71" s="31">
        <v>-2.0657928763570181</v>
      </c>
      <c r="DN71" s="31">
        <v>-2.5796509913410461</v>
      </c>
      <c r="DO71" s="31">
        <v>-3.4181940855832496</v>
      </c>
      <c r="DP71" s="31">
        <v>-10.280137237227995</v>
      </c>
      <c r="DQ71" s="31">
        <v>0.83134416743432349</v>
      </c>
      <c r="DR71" s="31">
        <v>1.0430007221253284</v>
      </c>
      <c r="DS71" s="31">
        <v>5.6877363592426816E-2</v>
      </c>
      <c r="DT71" s="31">
        <v>-117.0347271022881</v>
      </c>
      <c r="DU71" s="31">
        <v>0.39482204107910945</v>
      </c>
      <c r="DV71" s="31">
        <v>0.70588612078776336</v>
      </c>
      <c r="DW71" s="31">
        <v>-0.52581452937146678</v>
      </c>
      <c r="DX71" s="31">
        <v>-4.0115503052735901</v>
      </c>
      <c r="DY71" s="31">
        <v>1.6743655699745368</v>
      </c>
      <c r="DZ71" s="31">
        <v>1.1305906679741615</v>
      </c>
      <c r="EA71" s="31">
        <v>0.14111507975283655</v>
      </c>
      <c r="EB71" s="31">
        <v>-3.092056027106195</v>
      </c>
      <c r="EC71" s="31">
        <v>-3.092056027106195</v>
      </c>
      <c r="ED71" s="31">
        <v>3.4209205186463663E-2</v>
      </c>
      <c r="EE71" s="31">
        <v>-4.7684637321192529</v>
      </c>
      <c r="EF71" s="31"/>
      <c r="EG71" s="31"/>
      <c r="EH71" s="31"/>
      <c r="EI71" s="31"/>
      <c r="EJ71" s="31"/>
      <c r="EK71" s="31"/>
      <c r="EL71" s="31"/>
      <c r="EM71" s="31"/>
      <c r="EN71" s="31">
        <v>2.26033862571057</v>
      </c>
      <c r="EO71" s="31">
        <v>0.59216648764434887</v>
      </c>
      <c r="EP71" s="31">
        <v>4.6268346450937399</v>
      </c>
      <c r="EQ71" s="31">
        <v>3.0624212876339625</v>
      </c>
      <c r="ER71" s="31">
        <v>0.51027835263564458</v>
      </c>
      <c r="ES71" s="31">
        <v>3.941852619858158</v>
      </c>
      <c r="ET71" s="31">
        <v>10.643999927557424</v>
      </c>
      <c r="EU71" s="31">
        <v>2.0919403173525555</v>
      </c>
      <c r="EV71" s="31">
        <v>70</v>
      </c>
      <c r="EW71" s="31">
        <v>1.8320017927562882</v>
      </c>
      <c r="EX71" s="31">
        <v>10.605602944771544</v>
      </c>
      <c r="EY71" s="31"/>
      <c r="EZ71" s="31"/>
    </row>
    <row r="72" spans="1:156" x14ac:dyDescent="0.2">
      <c r="A72" s="31" t="s">
        <v>152</v>
      </c>
      <c r="B72" s="31">
        <v>2006</v>
      </c>
      <c r="C72" s="31">
        <v>1</v>
      </c>
      <c r="D72" s="31"/>
      <c r="E72" s="31">
        <v>6</v>
      </c>
      <c r="F72" s="31"/>
      <c r="G72" s="31">
        <v>71.400000000000006</v>
      </c>
      <c r="H72" s="31">
        <v>71.400000000000006</v>
      </c>
      <c r="I72" s="31">
        <v>71.400000000000006</v>
      </c>
      <c r="J72" s="31">
        <v>6</v>
      </c>
      <c r="K72" s="31">
        <v>-34</v>
      </c>
      <c r="L72" s="31">
        <v>-22.91</v>
      </c>
      <c r="M72" s="31">
        <v>1.5000000000000036</v>
      </c>
      <c r="N72" s="31">
        <v>-21.699999999999996</v>
      </c>
      <c r="O72" s="31">
        <v>0.6</v>
      </c>
      <c r="P72" s="31">
        <v>20.100000000000001</v>
      </c>
      <c r="Q72" s="31"/>
      <c r="R72" s="31">
        <v>3.0658814435972364</v>
      </c>
      <c r="S72" s="31">
        <v>2.9662153490336509</v>
      </c>
      <c r="T72" s="31">
        <v>7.4052403331709691</v>
      </c>
      <c r="U72" s="31">
        <v>9.8752954193882516</v>
      </c>
      <c r="V72" s="31"/>
      <c r="W72" s="31"/>
      <c r="X72" s="31"/>
      <c r="Y72" s="31"/>
      <c r="Z72" s="31">
        <v>0.39221140876007055</v>
      </c>
      <c r="AA72" s="31">
        <v>8.5008130823793646</v>
      </c>
      <c r="AB72" s="31">
        <v>3.2384473974773504</v>
      </c>
      <c r="AC72" s="31">
        <v>2.2827721204530858</v>
      </c>
      <c r="AD72" s="31">
        <v>7.7860977046345425</v>
      </c>
      <c r="AE72" s="31">
        <v>9.7154100203662654</v>
      </c>
      <c r="AF72" s="31">
        <v>-3.3722138212792885</v>
      </c>
      <c r="AG72" s="31">
        <v>-3.6513967438510174E-2</v>
      </c>
      <c r="AH72" s="31">
        <v>-5.3110747836801551</v>
      </c>
      <c r="AI72" s="31">
        <v>-6.0975629273860648</v>
      </c>
      <c r="AJ72" s="31">
        <v>-3.3376947605038794</v>
      </c>
      <c r="AK72" s="31">
        <v>-5.420844991233281</v>
      </c>
      <c r="AL72" s="31">
        <v>-4.8752096628230532</v>
      </c>
      <c r="AM72" s="31">
        <v>-4.3974709654218742</v>
      </c>
      <c r="AN72" s="31"/>
      <c r="AO72" s="31"/>
      <c r="AP72" s="31"/>
      <c r="AQ72" s="31">
        <v>73</v>
      </c>
      <c r="AR72" s="31">
        <v>0</v>
      </c>
      <c r="AS72" s="31">
        <v>0</v>
      </c>
      <c r="AT72" s="31">
        <v>0</v>
      </c>
      <c r="AU72" s="31">
        <v>0</v>
      </c>
      <c r="AV72" s="31">
        <v>0</v>
      </c>
      <c r="AW72" s="31">
        <v>0</v>
      </c>
      <c r="AX72" s="31">
        <v>0</v>
      </c>
      <c r="AY72" s="31">
        <v>0</v>
      </c>
      <c r="AZ72" s="31">
        <v>4.6024051492612976</v>
      </c>
      <c r="BA72" s="31">
        <v>6.5477338403313912</v>
      </c>
      <c r="BB72" s="31">
        <v>5.3998472321551825</v>
      </c>
      <c r="BC72" s="31">
        <v>5.509411020255115</v>
      </c>
      <c r="BD72" s="31">
        <v>5.5152415861328494</v>
      </c>
      <c r="BE72" s="31">
        <v>6.1273732658967273</v>
      </c>
      <c r="BF72" s="31">
        <v>72</v>
      </c>
      <c r="BG72" s="31">
        <v>0</v>
      </c>
      <c r="BH72" s="31">
        <v>0</v>
      </c>
      <c r="BI72" s="31">
        <v>0</v>
      </c>
      <c r="BJ72" s="31">
        <v>0</v>
      </c>
      <c r="BK72" s="31">
        <v>0</v>
      </c>
      <c r="BL72" s="31">
        <v>0</v>
      </c>
      <c r="BM72" s="31">
        <v>0</v>
      </c>
      <c r="BN72" s="31">
        <v>0</v>
      </c>
      <c r="BO72" s="31">
        <v>42.5</v>
      </c>
      <c r="BP72" s="31">
        <v>10.464462633543212</v>
      </c>
      <c r="BQ72" s="31">
        <v>-2</v>
      </c>
      <c r="BR72" s="31">
        <v>-0.74125689829310881</v>
      </c>
      <c r="BS72" s="31">
        <v>1538.5633529964109</v>
      </c>
      <c r="BT72" s="31">
        <v>5.4933069821415765</v>
      </c>
      <c r="BU72" s="31">
        <v>7.7</v>
      </c>
      <c r="BV72" s="31">
        <v>0.53147891704225581</v>
      </c>
      <c r="BW72" s="31">
        <v>798</v>
      </c>
      <c r="BX72" s="31">
        <v>433.2755493853025</v>
      </c>
      <c r="BY72" s="31">
        <v>3.0305268802076597</v>
      </c>
      <c r="BZ72" s="31">
        <v>6.2909838304556729</v>
      </c>
      <c r="CA72" s="31">
        <v>8.8689665835524139</v>
      </c>
      <c r="CB72" s="31">
        <v>23.605755083538014</v>
      </c>
      <c r="CC72" s="31">
        <v>17.790518489804214</v>
      </c>
      <c r="CD72" s="31">
        <v>6.0963257554520993</v>
      </c>
      <c r="CE72" s="31">
        <v>4.2153308867392454</v>
      </c>
      <c r="CF72" s="31">
        <v>5.2017782149222818</v>
      </c>
      <c r="CG72" s="31">
        <v>6.4911683122269856</v>
      </c>
      <c r="CH72" s="31">
        <v>16.175014693000346</v>
      </c>
      <c r="CI72" s="31">
        <v>12.802693379660834</v>
      </c>
      <c r="CJ72" s="31">
        <v>5.1737842477257487</v>
      </c>
      <c r="CK72" s="31">
        <v>2.6716160207133575</v>
      </c>
      <c r="CL72" s="31">
        <v>1.4470622196527976</v>
      </c>
      <c r="CM72" s="31">
        <v>6.6527022358636927</v>
      </c>
      <c r="CN72" s="31">
        <v>18.735739051213887</v>
      </c>
      <c r="CO72" s="31">
        <v>11.377686503561282</v>
      </c>
      <c r="CP72" s="31">
        <v>7.6707863851045142</v>
      </c>
      <c r="CQ72" s="31">
        <v>-2.2924350593903182</v>
      </c>
      <c r="CR72" s="31">
        <v>6.4158047263175977</v>
      </c>
      <c r="CS72" s="31">
        <v>5.2096401223385751</v>
      </c>
      <c r="CT72" s="31">
        <v>-2.0483513019169699</v>
      </c>
      <c r="CU72" s="31">
        <v>-2.8382219236913153</v>
      </c>
      <c r="CV72" s="31">
        <v>-1.6631437231711987</v>
      </c>
      <c r="CW72" s="31">
        <v>3.2874160965750199</v>
      </c>
      <c r="CX72" s="31">
        <v>2.0392086018775748</v>
      </c>
      <c r="CY72" s="31">
        <v>-3.892753465564704</v>
      </c>
      <c r="CZ72" s="31">
        <v>-3.8298532761546569</v>
      </c>
      <c r="DA72" s="31">
        <v>1.7843529029744742</v>
      </c>
      <c r="DB72" s="31">
        <v>-4.4953146022903324E-2</v>
      </c>
      <c r="DC72" s="31">
        <v>0</v>
      </c>
      <c r="DD72" s="31">
        <v>0</v>
      </c>
      <c r="DE72" s="31">
        <v>1</v>
      </c>
      <c r="DF72" s="31">
        <v>0</v>
      </c>
      <c r="DG72" s="31">
        <v>1</v>
      </c>
      <c r="DH72" s="31">
        <v>0</v>
      </c>
      <c r="DI72" s="31">
        <v>0</v>
      </c>
      <c r="DJ72" s="31">
        <v>0</v>
      </c>
      <c r="DK72" s="31">
        <v>0</v>
      </c>
      <c r="DL72" s="31">
        <f t="shared" si="1"/>
        <v>0</v>
      </c>
      <c r="DM72" s="31">
        <v>3.0321110719605207</v>
      </c>
      <c r="DN72" s="31">
        <v>2.9425234107575742</v>
      </c>
      <c r="DO72" s="31">
        <v>8.537048588009247</v>
      </c>
      <c r="DP72" s="31">
        <v>-40.079919904988508</v>
      </c>
      <c r="DQ72" s="31">
        <v>-3.0252538808522647</v>
      </c>
      <c r="DR72" s="31">
        <v>-0.16008765904278058</v>
      </c>
      <c r="DS72" s="31">
        <v>0.30467427638302191</v>
      </c>
      <c r="DT72" s="31">
        <v>-110.58145765425709</v>
      </c>
      <c r="DU72" s="31">
        <v>7.2546684856651282</v>
      </c>
      <c r="DV72" s="31">
        <v>6.9859875001536702</v>
      </c>
      <c r="DW72" s="31">
        <v>0.70588612078776336</v>
      </c>
      <c r="DX72" s="31">
        <v>-13.873074233540153</v>
      </c>
      <c r="DY72" s="31">
        <v>4.6413769840449497</v>
      </c>
      <c r="DZ72" s="31">
        <v>3.6420823655920169</v>
      </c>
      <c r="EA72" s="31">
        <v>1.1305906679741615</v>
      </c>
      <c r="EB72" s="31">
        <v>11.66857562274325</v>
      </c>
      <c r="EC72" s="31">
        <v>11.66857562274325</v>
      </c>
      <c r="ED72" s="31">
        <v>13.729397016324524</v>
      </c>
      <c r="EE72" s="31">
        <v>3.4209205186463663E-2</v>
      </c>
      <c r="EF72" s="31"/>
      <c r="EG72" s="31"/>
      <c r="EH72" s="31"/>
      <c r="EI72" s="31"/>
      <c r="EJ72" s="31"/>
      <c r="EK72" s="31"/>
      <c r="EL72" s="31"/>
      <c r="EM72" s="31"/>
      <c r="EN72" s="31">
        <v>-1.8829203688222151</v>
      </c>
      <c r="EO72" s="31">
        <v>-3.1654575126548927</v>
      </c>
      <c r="EP72" s="31">
        <v>-0.13540814827046024</v>
      </c>
      <c r="EQ72" s="31">
        <v>-1.0339176223356021</v>
      </c>
      <c r="ER72" s="31">
        <v>-3.2457928460557994</v>
      </c>
      <c r="ES72" s="31">
        <v>-0.67289699120189683</v>
      </c>
      <c r="ET72" s="31">
        <v>4.6268346450937399</v>
      </c>
      <c r="EU72" s="31">
        <v>0.51027835263564458</v>
      </c>
      <c r="EV72" s="31">
        <v>71</v>
      </c>
      <c r="EW72" s="31">
        <v>0.59216648764434887</v>
      </c>
      <c r="EX72" s="31">
        <v>3.941852619858158</v>
      </c>
      <c r="EY72" s="31"/>
      <c r="EZ72" s="31"/>
    </row>
    <row r="73" spans="1:156" x14ac:dyDescent="0.2">
      <c r="A73" s="31" t="s">
        <v>153</v>
      </c>
      <c r="B73" s="31">
        <v>2006</v>
      </c>
      <c r="C73" s="31">
        <v>3</v>
      </c>
      <c r="D73" s="31"/>
      <c r="E73" s="31">
        <v>6.1</v>
      </c>
      <c r="F73" s="31"/>
      <c r="G73" s="31">
        <v>72.3</v>
      </c>
      <c r="H73" s="31">
        <v>72.3</v>
      </c>
      <c r="I73" s="31">
        <v>72.3</v>
      </c>
      <c r="J73" s="31">
        <v>6.1</v>
      </c>
      <c r="K73" s="31">
        <v>-37.900000000000006</v>
      </c>
      <c r="L73" s="31">
        <v>-29.700000000000003</v>
      </c>
      <c r="M73" s="31">
        <v>-7.5</v>
      </c>
      <c r="N73" s="31">
        <v>-23.4</v>
      </c>
      <c r="O73" s="31">
        <v>0.56000000000000005</v>
      </c>
      <c r="P73" s="31">
        <v>20.5</v>
      </c>
      <c r="Q73" s="31"/>
      <c r="R73" s="31">
        <v>-3.5352113120673416</v>
      </c>
      <c r="S73" s="31">
        <v>-6.7135174706298848</v>
      </c>
      <c r="T73" s="31">
        <v>-5.6953456120725958</v>
      </c>
      <c r="U73" s="31">
        <v>3.2690533100466257</v>
      </c>
      <c r="V73" s="31"/>
      <c r="W73" s="31"/>
      <c r="X73" s="31"/>
      <c r="Y73" s="31"/>
      <c r="Z73" s="31">
        <v>3.3138908596307726</v>
      </c>
      <c r="AA73" s="31">
        <v>0.39221140876007055</v>
      </c>
      <c r="AB73" s="31">
        <v>-2.8172333588163672</v>
      </c>
      <c r="AC73" s="31">
        <v>-5.8289915374416328</v>
      </c>
      <c r="AD73" s="31">
        <v>-6.4990441691419214</v>
      </c>
      <c r="AE73" s="31">
        <v>2.44289790301861</v>
      </c>
      <c r="AF73" s="31">
        <v>-0.39227456494102797</v>
      </c>
      <c r="AG73" s="31">
        <v>-4.3837553884311625E-2</v>
      </c>
      <c r="AH73" s="31">
        <v>-3.6215823947662358</v>
      </c>
      <c r="AI73" s="31">
        <v>-2.8145388260282402</v>
      </c>
      <c r="AJ73" s="31">
        <v>0.46537423100723174</v>
      </c>
      <c r="AK73" s="31">
        <v>-4.3005314848467009</v>
      </c>
      <c r="AL73" s="31">
        <v>-4.736507861862151</v>
      </c>
      <c r="AM73" s="31">
        <v>-3.4609311581340592</v>
      </c>
      <c r="AN73" s="31"/>
      <c r="AO73" s="31"/>
      <c r="AP73" s="31"/>
      <c r="AQ73" s="31">
        <v>75</v>
      </c>
      <c r="AR73" s="31">
        <v>0</v>
      </c>
      <c r="AS73" s="31">
        <v>0</v>
      </c>
      <c r="AT73" s="31">
        <v>0</v>
      </c>
      <c r="AU73" s="31">
        <v>0</v>
      </c>
      <c r="AV73" s="31">
        <v>0</v>
      </c>
      <c r="AW73" s="31">
        <v>0</v>
      </c>
      <c r="AX73" s="31">
        <v>0</v>
      </c>
      <c r="AY73" s="31">
        <v>0</v>
      </c>
      <c r="AZ73" s="31">
        <v>-3.3431814722049311</v>
      </c>
      <c r="BA73" s="31">
        <v>-4.0732627417045206</v>
      </c>
      <c r="BB73" s="31">
        <v>-3.6905379952661548</v>
      </c>
      <c r="BC73" s="31">
        <v>-4.3750308763054235</v>
      </c>
      <c r="BD73" s="31">
        <v>-2.6905416939239251</v>
      </c>
      <c r="BE73" s="31">
        <v>-4.0387822619721554</v>
      </c>
      <c r="BF73" s="31">
        <v>72</v>
      </c>
      <c r="BG73" s="31">
        <v>0</v>
      </c>
      <c r="BH73" s="31">
        <v>0</v>
      </c>
      <c r="BI73" s="31">
        <v>0</v>
      </c>
      <c r="BJ73" s="31">
        <v>0</v>
      </c>
      <c r="BK73" s="31">
        <v>0</v>
      </c>
      <c r="BL73" s="31">
        <v>0</v>
      </c>
      <c r="BM73" s="31">
        <v>0</v>
      </c>
      <c r="BN73" s="31">
        <v>0</v>
      </c>
      <c r="BO73" s="31">
        <v>47</v>
      </c>
      <c r="BP73" s="31">
        <v>12.656001860555229</v>
      </c>
      <c r="BQ73" s="31">
        <v>-4</v>
      </c>
      <c r="BR73" s="31">
        <v>-2.2193044804075059</v>
      </c>
      <c r="BS73" s="31">
        <v>1650.322840191694</v>
      </c>
      <c r="BT73" s="31">
        <v>7.0669267611480278</v>
      </c>
      <c r="BU73" s="31">
        <v>7.6</v>
      </c>
      <c r="BV73" s="31">
        <v>0.2552725051033054</v>
      </c>
      <c r="BW73" s="31">
        <v>862</v>
      </c>
      <c r="BX73" s="31">
        <v>422.48531051104698</v>
      </c>
      <c r="BY73" s="31">
        <v>-6.1164530280884328</v>
      </c>
      <c r="BZ73" s="31">
        <v>2.6243764371223435</v>
      </c>
      <c r="CA73" s="31">
        <v>4.0635690274905727</v>
      </c>
      <c r="CB73" s="31">
        <v>10.903749594571714</v>
      </c>
      <c r="CC73" s="31">
        <v>10.583289919398631</v>
      </c>
      <c r="CD73" s="31">
        <v>4.2340264254975182</v>
      </c>
      <c r="CE73" s="31">
        <v>-5.6348397670547037</v>
      </c>
      <c r="CF73" s="31">
        <v>-1.4368605110225197</v>
      </c>
      <c r="CG73" s="31">
        <v>-0.91628867342140197</v>
      </c>
      <c r="CH73" s="31">
        <v>4.3589483720795457</v>
      </c>
      <c r="CI73" s="31">
        <v>4.0304499201687918</v>
      </c>
      <c r="CJ73" s="31">
        <v>-0.31256342571703755</v>
      </c>
      <c r="CK73" s="31">
        <v>-9.9291501617577165</v>
      </c>
      <c r="CL73" s="31">
        <v>-7.3351130265703945</v>
      </c>
      <c r="CM73" s="31">
        <v>-2.9706559283092169</v>
      </c>
      <c r="CN73" s="31">
        <v>-1.489396067237629</v>
      </c>
      <c r="CO73" s="31">
        <v>-1.2031257337072807</v>
      </c>
      <c r="CP73" s="31">
        <v>-0.31231530512989458</v>
      </c>
      <c r="CQ73" s="31">
        <v>4.1155013012330812</v>
      </c>
      <c r="CR73" s="31">
        <v>3.9200174818529803</v>
      </c>
      <c r="CS73" s="31">
        <v>10.153989797806831</v>
      </c>
      <c r="CT73" s="31">
        <v>5.0483714617329838</v>
      </c>
      <c r="CU73" s="31">
        <v>3.3966701708511162</v>
      </c>
      <c r="CV73" s="31">
        <v>2.7327283643881435</v>
      </c>
      <c r="CW73" s="31">
        <v>4.3393822971474361</v>
      </c>
      <c r="CX73" s="31">
        <v>7.4858554655855993</v>
      </c>
      <c r="CY73" s="31">
        <v>9.1822752752019365</v>
      </c>
      <c r="CZ73" s="31">
        <v>7.2152930605204846</v>
      </c>
      <c r="DA73" s="31">
        <v>8.1323034981015603</v>
      </c>
      <c r="DB73" s="31">
        <v>13.606783924492641</v>
      </c>
      <c r="DC73" s="31">
        <v>0</v>
      </c>
      <c r="DD73" s="31">
        <v>0</v>
      </c>
      <c r="DE73" s="31">
        <v>1</v>
      </c>
      <c r="DF73" s="31">
        <v>9.9999999999999645E-2</v>
      </c>
      <c r="DG73" s="31">
        <v>1</v>
      </c>
      <c r="DH73" s="31">
        <v>0</v>
      </c>
      <c r="DI73" s="31">
        <v>0</v>
      </c>
      <c r="DJ73" s="31">
        <v>0</v>
      </c>
      <c r="DK73" s="31">
        <v>0</v>
      </c>
      <c r="DL73" s="31">
        <f t="shared" si="1"/>
        <v>0</v>
      </c>
      <c r="DM73" s="31">
        <v>-3.6910555718014368</v>
      </c>
      <c r="DN73" s="31">
        <v>-6.214888660624835</v>
      </c>
      <c r="DO73" s="31">
        <v>-8.1669300583452848</v>
      </c>
      <c r="DP73" s="31">
        <v>109.4934553641795</v>
      </c>
      <c r="DQ73" s="31">
        <v>3.5026776831662345</v>
      </c>
      <c r="DR73" s="31">
        <v>-0.11202530160711684</v>
      </c>
      <c r="DS73" s="31">
        <v>-0.15475543851878276</v>
      </c>
      <c r="DT73" s="31">
        <v>48.115875544274644</v>
      </c>
      <c r="DU73" s="31">
        <v>-1.8633382918298693</v>
      </c>
      <c r="DV73" s="31">
        <v>-5.4143983469406933</v>
      </c>
      <c r="DW73" s="31">
        <v>6.9859875001536702</v>
      </c>
      <c r="DX73" s="31">
        <v>-10.587866874391278</v>
      </c>
      <c r="DY73" s="31">
        <v>-3.8867807874240263</v>
      </c>
      <c r="DZ73" s="31">
        <v>-6.3455689005834373</v>
      </c>
      <c r="EA73" s="31">
        <v>3.6420823655920169</v>
      </c>
      <c r="EB73" s="31">
        <v>-0.85948106187469886</v>
      </c>
      <c r="EC73" s="31">
        <v>-0.85948106187469886</v>
      </c>
      <c r="ED73" s="31">
        <v>-4.2322749923526173</v>
      </c>
      <c r="EE73" s="31">
        <v>13.729397016324524</v>
      </c>
      <c r="EF73" s="31"/>
      <c r="EG73" s="31"/>
      <c r="EH73" s="31"/>
      <c r="EI73" s="31"/>
      <c r="EJ73" s="31"/>
      <c r="EK73" s="31"/>
      <c r="EL73" s="31"/>
      <c r="EM73" s="31"/>
      <c r="EN73" s="31">
        <v>3.0658814435972364</v>
      </c>
      <c r="EO73" s="31">
        <v>7.4052403331709691</v>
      </c>
      <c r="EP73" s="31">
        <v>9.8752954193882516</v>
      </c>
      <c r="EQ73" s="31">
        <v>3.2384473974773504</v>
      </c>
      <c r="ER73" s="31">
        <v>7.7860977046345425</v>
      </c>
      <c r="ES73" s="31">
        <v>9.7154100203662654</v>
      </c>
      <c r="ET73" s="31">
        <v>-0.13540814827046024</v>
      </c>
      <c r="EU73" s="31">
        <v>-3.2457928460557994</v>
      </c>
      <c r="EV73" s="31">
        <v>72</v>
      </c>
      <c r="EW73" s="31">
        <v>-3.1654575126548927</v>
      </c>
      <c r="EX73" s="31">
        <v>-0.67289699120189683</v>
      </c>
      <c r="EY73" s="31"/>
      <c r="EZ73" s="31"/>
    </row>
    <row r="74" spans="1:156" x14ac:dyDescent="0.2">
      <c r="A74" s="31" t="s">
        <v>154</v>
      </c>
      <c r="B74" s="31">
        <v>2006</v>
      </c>
      <c r="C74" s="31">
        <v>5</v>
      </c>
      <c r="D74" s="31"/>
      <c r="E74" s="31">
        <v>6.2</v>
      </c>
      <c r="F74" s="31"/>
      <c r="G74" s="31">
        <v>76</v>
      </c>
      <c r="H74" s="31">
        <v>76</v>
      </c>
      <c r="I74" s="31">
        <v>76</v>
      </c>
      <c r="J74" s="31">
        <v>6.2</v>
      </c>
      <c r="K74" s="31">
        <v>-25.5</v>
      </c>
      <c r="L74" s="31">
        <v>-23.5</v>
      </c>
      <c r="M74" s="31">
        <v>1.3000000000000025</v>
      </c>
      <c r="N74" s="31">
        <v>-15</v>
      </c>
      <c r="O74" s="31">
        <v>0.46200000000000002</v>
      </c>
      <c r="P74" s="31">
        <v>17.899999999999999</v>
      </c>
      <c r="Q74" s="31"/>
      <c r="R74" s="31">
        <v>12.278763822138272</v>
      </c>
      <c r="S74" s="31">
        <v>6.0898192821841191</v>
      </c>
      <c r="T74" s="31">
        <v>6.7337932800641145</v>
      </c>
      <c r="U74" s="31">
        <v>11.391523825125994</v>
      </c>
      <c r="V74" s="31"/>
      <c r="W74" s="31"/>
      <c r="X74" s="31"/>
      <c r="Y74" s="31"/>
      <c r="Z74" s="31">
        <v>6.5621923508731115</v>
      </c>
      <c r="AA74" s="31">
        <v>3.3138908596307726</v>
      </c>
      <c r="AB74" s="31">
        <v>12.073050829867727</v>
      </c>
      <c r="AC74" s="31">
        <v>3.1617202223221224</v>
      </c>
      <c r="AD74" s="31">
        <v>7.150508892880139</v>
      </c>
      <c r="AE74" s="31">
        <v>10.8044961492167</v>
      </c>
      <c r="AF74" s="31">
        <v>-2.7849378814846122</v>
      </c>
      <c r="AG74" s="31">
        <v>-0.10737401405647394</v>
      </c>
      <c r="AH74" s="31">
        <v>-2.4317633236207712</v>
      </c>
      <c r="AI74" s="31">
        <v>-1.2904960319808936</v>
      </c>
      <c r="AJ74" s="31">
        <v>1.3268178837519145</v>
      </c>
      <c r="AK74" s="31">
        <v>-1.6891393987569074</v>
      </c>
      <c r="AL74" s="31">
        <v>-2.9016884495079154</v>
      </c>
      <c r="AM74" s="31">
        <v>1.5600944951046358E-3</v>
      </c>
      <c r="AN74" s="31"/>
      <c r="AO74" s="31"/>
      <c r="AP74" s="31"/>
      <c r="AQ74" s="31">
        <v>77</v>
      </c>
      <c r="AR74" s="31">
        <v>0</v>
      </c>
      <c r="AS74" s="31">
        <v>0</v>
      </c>
      <c r="AT74" s="31">
        <v>0</v>
      </c>
      <c r="AU74" s="31">
        <v>0</v>
      </c>
      <c r="AV74" s="31">
        <v>0</v>
      </c>
      <c r="AW74" s="31">
        <v>0</v>
      </c>
      <c r="AX74" s="31">
        <v>0</v>
      </c>
      <c r="AY74" s="31">
        <v>0</v>
      </c>
      <c r="AZ74" s="31">
        <v>-1.0211398098764117</v>
      </c>
      <c r="BA74" s="31">
        <v>2.358372017133108</v>
      </c>
      <c r="BB74" s="31">
        <v>-9.171804262548805E-2</v>
      </c>
      <c r="BC74" s="31">
        <v>0.5246646810176292</v>
      </c>
      <c r="BD74" s="31">
        <v>7.6521259436021796E-2</v>
      </c>
      <c r="BE74" s="31">
        <v>1.4649796268321535</v>
      </c>
      <c r="BF74" s="31">
        <v>72</v>
      </c>
      <c r="BG74" s="31">
        <v>0</v>
      </c>
      <c r="BH74" s="31">
        <v>0</v>
      </c>
      <c r="BI74" s="31">
        <v>0</v>
      </c>
      <c r="BJ74" s="31">
        <v>0</v>
      </c>
      <c r="BK74" s="31">
        <v>0</v>
      </c>
      <c r="BL74" s="31">
        <v>0</v>
      </c>
      <c r="BM74" s="31">
        <v>0</v>
      </c>
      <c r="BN74" s="31">
        <v>0</v>
      </c>
      <c r="BO74" s="31">
        <v>48.333333333333336</v>
      </c>
      <c r="BP74" s="31">
        <v>11.248448301078795</v>
      </c>
      <c r="BQ74" s="31">
        <v>-3.1666666666666665</v>
      </c>
      <c r="BR74" s="31">
        <v>-0.39447079632305754</v>
      </c>
      <c r="BS74" s="31">
        <v>1692.1566953517442</v>
      </c>
      <c r="BT74" s="31">
        <v>5.4906248935343429</v>
      </c>
      <c r="BU74" s="31">
        <v>7.2</v>
      </c>
      <c r="BV74" s="31">
        <v>0.17609125905568124</v>
      </c>
      <c r="BW74" s="31">
        <v>1090</v>
      </c>
      <c r="BX74" s="31">
        <v>449.88898393528382</v>
      </c>
      <c r="BY74" s="31">
        <v>4.3194953909678766</v>
      </c>
      <c r="BZ74" s="31">
        <v>14.790586034457107</v>
      </c>
      <c r="CA74" s="31">
        <v>12.841978803243279</v>
      </c>
      <c r="CB74" s="31">
        <v>20.780441907969475</v>
      </c>
      <c r="CC74" s="31">
        <v>11.20128813732876</v>
      </c>
      <c r="CD74" s="31">
        <v>11.458933978609885</v>
      </c>
      <c r="CE74" s="31">
        <v>-0.58032404860082565</v>
      </c>
      <c r="CF74" s="31">
        <v>4.6115202337033523</v>
      </c>
      <c r="CG74" s="31">
        <v>2.8138833839850754</v>
      </c>
      <c r="CH74" s="31">
        <v>9.1181049419260489</v>
      </c>
      <c r="CI74" s="31">
        <v>3.1687075957284065</v>
      </c>
      <c r="CJ74" s="31">
        <v>2.5765865521433682</v>
      </c>
      <c r="CK74" s="31">
        <v>-2.4769903740118315</v>
      </c>
      <c r="CL74" s="31">
        <v>1.2466909576120719</v>
      </c>
      <c r="CM74" s="31">
        <v>3.3359114149991766</v>
      </c>
      <c r="CN74" s="31">
        <v>4.0926475519076417</v>
      </c>
      <c r="CO74" s="31">
        <v>-5.1597693289765205</v>
      </c>
      <c r="CP74" s="31">
        <v>5.9050959763791635</v>
      </c>
      <c r="CQ74" s="31">
        <v>-8.651017441652801</v>
      </c>
      <c r="CR74" s="31">
        <v>-2.9959787617859197</v>
      </c>
      <c r="CS74" s="31">
        <v>-3.5299267549370503</v>
      </c>
      <c r="CT74" s="31">
        <v>-1.0663530332864974</v>
      </c>
      <c r="CU74" s="31">
        <v>-9.1214256692931972</v>
      </c>
      <c r="CV74" s="31">
        <v>-5.4107301878130318</v>
      </c>
      <c r="CW74" s="31">
        <v>-4.4977975944084312</v>
      </c>
      <c r="CX74" s="31">
        <v>-5.4977386662369074</v>
      </c>
      <c r="CY74" s="31">
        <v>-11.83667526096519</v>
      </c>
      <c r="CZ74" s="31">
        <v>-7.6119278690101249</v>
      </c>
      <c r="DA74" s="31">
        <v>-8.0239742207652096</v>
      </c>
      <c r="DB74" s="31">
        <v>-4.5313394737112853</v>
      </c>
      <c r="DC74" s="31">
        <v>0</v>
      </c>
      <c r="DD74" s="31">
        <v>0</v>
      </c>
      <c r="DE74" s="31">
        <v>1</v>
      </c>
      <c r="DF74" s="31">
        <v>0.10000000000000053</v>
      </c>
      <c r="DG74" s="31">
        <v>1</v>
      </c>
      <c r="DH74" s="31">
        <v>0</v>
      </c>
      <c r="DI74" s="31">
        <v>0</v>
      </c>
      <c r="DJ74" s="31">
        <v>0</v>
      </c>
      <c r="DK74" s="31">
        <v>0</v>
      </c>
      <c r="DL74" s="31">
        <f t="shared" si="1"/>
        <v>0</v>
      </c>
      <c r="DM74" s="31">
        <v>12.323605048988659</v>
      </c>
      <c r="DN74" s="31">
        <v>5.4381639501375423</v>
      </c>
      <c r="DO74" s="31">
        <v>8.1922752463960116</v>
      </c>
      <c r="DP74" s="31">
        <v>31.441515317290371</v>
      </c>
      <c r="DQ74" s="31">
        <v>-0.96319711825359</v>
      </c>
      <c r="DR74" s="31">
        <v>-0.39836305223409502</v>
      </c>
      <c r="DS74" s="31">
        <v>-0.10847174627472851</v>
      </c>
      <c r="DT74" s="31">
        <v>231.08681116263642</v>
      </c>
      <c r="DU74" s="31">
        <v>3.1404443323426108</v>
      </c>
      <c r="DV74" s="31">
        <v>2.9118933372643467</v>
      </c>
      <c r="DW74" s="31">
        <v>-5.4143983469406933</v>
      </c>
      <c r="DX74" s="31">
        <v>27.463652976847946</v>
      </c>
      <c r="DY74" s="31">
        <v>0.13820236258802154</v>
      </c>
      <c r="DZ74" s="31">
        <v>1.0008358074749766</v>
      </c>
      <c r="EA74" s="31">
        <v>-6.3455689005834373</v>
      </c>
      <c r="EB74" s="31">
        <v>-4.9372137920834644</v>
      </c>
      <c r="EC74" s="31">
        <v>-4.9372137920834644</v>
      </c>
      <c r="ED74" s="31">
        <v>-5.5735022357048107</v>
      </c>
      <c r="EE74" s="31">
        <v>-4.2322749923526173</v>
      </c>
      <c r="EF74" s="31"/>
      <c r="EG74" s="31"/>
      <c r="EH74" s="31"/>
      <c r="EI74" s="31"/>
      <c r="EJ74" s="31"/>
      <c r="EK74" s="31"/>
      <c r="EL74" s="31"/>
      <c r="EM74" s="31"/>
      <c r="EN74" s="31">
        <v>-3.5352113120673416</v>
      </c>
      <c r="EO74" s="31">
        <v>-5.6953456120725958</v>
      </c>
      <c r="EP74" s="31">
        <v>3.2690533100466257</v>
      </c>
      <c r="EQ74" s="31">
        <v>-2.8172333588163672</v>
      </c>
      <c r="ER74" s="31">
        <v>-6.4990441691419214</v>
      </c>
      <c r="ES74" s="31">
        <v>2.44289790301861</v>
      </c>
      <c r="ET74" s="31">
        <v>9.8752954193882516</v>
      </c>
      <c r="EU74" s="31">
        <v>7.7860977046345425</v>
      </c>
      <c r="EV74" s="31">
        <v>73</v>
      </c>
      <c r="EW74" s="31">
        <v>7.4052403331709691</v>
      </c>
      <c r="EX74" s="31">
        <v>9.7154100203662654</v>
      </c>
      <c r="EY74" s="31"/>
      <c r="EZ74" s="31"/>
    </row>
    <row r="75" spans="1:156" x14ac:dyDescent="0.2">
      <c r="A75" s="31" t="s">
        <v>155</v>
      </c>
      <c r="B75" s="31">
        <v>2006</v>
      </c>
      <c r="C75" s="31">
        <v>7</v>
      </c>
      <c r="D75" s="31"/>
      <c r="E75" s="31">
        <v>6.4</v>
      </c>
      <c r="F75" s="31"/>
      <c r="G75" s="31">
        <v>78.7</v>
      </c>
      <c r="H75" s="31">
        <v>78.7</v>
      </c>
      <c r="I75" s="31">
        <v>78.7</v>
      </c>
      <c r="J75" s="31">
        <v>6.4</v>
      </c>
      <c r="K75" s="31">
        <v>-25.1</v>
      </c>
      <c r="L75" s="31">
        <v>-21</v>
      </c>
      <c r="M75" s="31">
        <v>10.999999999999993</v>
      </c>
      <c r="N75" s="31">
        <v>-10.999999999999993</v>
      </c>
      <c r="O75" s="31">
        <v>0.4860000000000001</v>
      </c>
      <c r="P75" s="31">
        <v>25.2</v>
      </c>
      <c r="Q75" s="31"/>
      <c r="R75" s="31">
        <v>1.5130688505764673</v>
      </c>
      <c r="S75" s="31">
        <v>2.5970612628655716</v>
      </c>
      <c r="T75" s="31">
        <v>12.685020578405041</v>
      </c>
      <c r="U75" s="31">
        <v>10.301351360671873</v>
      </c>
      <c r="V75" s="31"/>
      <c r="W75" s="31"/>
      <c r="X75" s="31"/>
      <c r="Y75" s="31"/>
      <c r="Z75" s="31">
        <v>6.7671723120517342</v>
      </c>
      <c r="AA75" s="31">
        <v>6.5621923508731115</v>
      </c>
      <c r="AB75" s="31">
        <v>3.7030918369907497</v>
      </c>
      <c r="AC75" s="31">
        <v>3.3543711773063953</v>
      </c>
      <c r="AD75" s="31">
        <v>11.93610438251752</v>
      </c>
      <c r="AE75" s="31">
        <v>9.1107549474776377</v>
      </c>
      <c r="AF75" s="31">
        <v>6.2441803966360272</v>
      </c>
      <c r="AG75" s="31">
        <v>-5.2505380494764428E-3</v>
      </c>
      <c r="AH75" s="31">
        <v>0.18726309802907792</v>
      </c>
      <c r="AI75" s="31">
        <v>0.53210186884464861</v>
      </c>
      <c r="AJ75" s="31">
        <v>0.8979546373454923</v>
      </c>
      <c r="AK75" s="31">
        <v>0.49247588033347256</v>
      </c>
      <c r="AL75" s="31">
        <v>0.25509046991554385</v>
      </c>
      <c r="AM75" s="31">
        <v>3.3684115774978522</v>
      </c>
      <c r="AN75" s="31"/>
      <c r="AO75" s="31"/>
      <c r="AP75" s="31"/>
      <c r="AQ75" s="31">
        <v>79</v>
      </c>
      <c r="AR75" s="31">
        <v>0</v>
      </c>
      <c r="AS75" s="31">
        <v>0</v>
      </c>
      <c r="AT75" s="31">
        <v>0</v>
      </c>
      <c r="AU75" s="31">
        <v>0</v>
      </c>
      <c r="AV75" s="31">
        <v>0</v>
      </c>
      <c r="AW75" s="31">
        <v>0</v>
      </c>
      <c r="AX75" s="31">
        <v>0</v>
      </c>
      <c r="AY75" s="31">
        <v>0</v>
      </c>
      <c r="AZ75" s="31">
        <v>1.0437314727063687</v>
      </c>
      <c r="BA75" s="31">
        <v>1.7999466814780145</v>
      </c>
      <c r="BB75" s="31">
        <v>2.1854177072273102</v>
      </c>
      <c r="BC75" s="31">
        <v>-0.13827544588995291</v>
      </c>
      <c r="BD75" s="31">
        <v>3.2421132019148935</v>
      </c>
      <c r="BE75" s="31">
        <v>1.3969927103044946</v>
      </c>
      <c r="BF75" s="31">
        <v>72</v>
      </c>
      <c r="BG75" s="31">
        <v>0</v>
      </c>
      <c r="BH75" s="31">
        <v>0</v>
      </c>
      <c r="BI75" s="31">
        <v>0</v>
      </c>
      <c r="BJ75" s="31">
        <v>0</v>
      </c>
      <c r="BK75" s="31">
        <v>0</v>
      </c>
      <c r="BL75" s="31">
        <v>0</v>
      </c>
      <c r="BM75" s="31">
        <v>0</v>
      </c>
      <c r="BN75" s="31">
        <v>0</v>
      </c>
      <c r="BO75" s="31">
        <v>49.666666666666671</v>
      </c>
      <c r="BP75" s="31">
        <v>11.002569000936303</v>
      </c>
      <c r="BQ75" s="31">
        <v>-2.333333333333333</v>
      </c>
      <c r="BR75" s="31">
        <v>0.2890928545569984</v>
      </c>
      <c r="BS75" s="31">
        <v>1777.6180306636363</v>
      </c>
      <c r="BT75" s="31">
        <v>4.9647909813751951</v>
      </c>
      <c r="BU75" s="31">
        <v>7.3</v>
      </c>
      <c r="BV75" s="31">
        <v>0.23044892137827466</v>
      </c>
      <c r="BW75" s="31">
        <v>1134</v>
      </c>
      <c r="BX75" s="31">
        <v>445.91539315553865</v>
      </c>
      <c r="BY75" s="31">
        <v>0.70718359023353727</v>
      </c>
      <c r="BZ75" s="31">
        <v>15.112596580416273</v>
      </c>
      <c r="CA75" s="31">
        <v>14.147376359305099</v>
      </c>
      <c r="CB75" s="31">
        <v>22.912684250832235</v>
      </c>
      <c r="CC75" s="31">
        <v>9.3275684951749227</v>
      </c>
      <c r="CD75" s="31">
        <v>12.609333361675596</v>
      </c>
      <c r="CE75" s="31">
        <v>-0.42040520787205438</v>
      </c>
      <c r="CF75" s="31">
        <v>7.0609420114747969</v>
      </c>
      <c r="CG75" s="31">
        <v>5.9313403696334568</v>
      </c>
      <c r="CH75" s="31">
        <v>12.607239169352887</v>
      </c>
      <c r="CI75" s="31">
        <v>4.3059152173276267</v>
      </c>
      <c r="CJ75" s="31">
        <v>5.5566668288794574</v>
      </c>
      <c r="CK75" s="31">
        <v>4.4695406022606639</v>
      </c>
      <c r="CL75" s="31">
        <v>10.873903589296267</v>
      </c>
      <c r="CM75" s="31">
        <v>13.659269579172069</v>
      </c>
      <c r="CN75" s="31">
        <v>16.001763915321881</v>
      </c>
      <c r="CO75" s="31">
        <v>2.0784222579013356</v>
      </c>
      <c r="CP75" s="31">
        <v>15.979576819177161</v>
      </c>
      <c r="CQ75" s="31">
        <v>9.0054390554735306</v>
      </c>
      <c r="CR75" s="31">
        <v>8.5888945175146443</v>
      </c>
      <c r="CS75" s="31">
        <v>1.1200293846202733</v>
      </c>
      <c r="CT75" s="31">
        <v>7.2366825941278448</v>
      </c>
      <c r="CU75" s="31">
        <v>2.9534807098504898</v>
      </c>
      <c r="CV75" s="31">
        <v>4.6489510122953837</v>
      </c>
      <c r="CW75" s="31">
        <v>1.9894023710369402</v>
      </c>
      <c r="CX75" s="31">
        <v>-1.5638107233512608</v>
      </c>
      <c r="CY75" s="31">
        <v>6.0612263503577939</v>
      </c>
      <c r="CZ75" s="31">
        <v>7.0731042015332424</v>
      </c>
      <c r="DA75" s="31">
        <v>5.0068493471824747</v>
      </c>
      <c r="DB75" s="31">
        <v>-5.6157464978883933</v>
      </c>
      <c r="DC75" s="31">
        <v>0</v>
      </c>
      <c r="DD75" s="31">
        <v>0</v>
      </c>
      <c r="DE75" s="31">
        <v>1</v>
      </c>
      <c r="DF75" s="31">
        <v>0.20000000000000018</v>
      </c>
      <c r="DG75" s="31">
        <v>1</v>
      </c>
      <c r="DH75" s="31">
        <v>0</v>
      </c>
      <c r="DI75" s="31">
        <v>0</v>
      </c>
      <c r="DJ75" s="31">
        <v>0</v>
      </c>
      <c r="DK75" s="31">
        <v>0</v>
      </c>
      <c r="DL75" s="31">
        <f t="shared" si="1"/>
        <v>0</v>
      </c>
      <c r="DM75" s="31">
        <v>1.0467521506882049</v>
      </c>
      <c r="DN75" s="31">
        <v>3.1667960490478948</v>
      </c>
      <c r="DO75" s="31">
        <v>10.436624116017843</v>
      </c>
      <c r="DP75" s="31">
        <v>76.296624213027684</v>
      </c>
      <c r="DQ75" s="31">
        <v>0.56875539930595609</v>
      </c>
      <c r="DR75" s="31">
        <v>0.13404488053944055</v>
      </c>
      <c r="DS75" s="31">
        <v>8.8737982807579486E-3</v>
      </c>
      <c r="DT75" s="31">
        <v>82.010096964537624</v>
      </c>
      <c r="DU75" s="31">
        <v>-0.31793000455195397</v>
      </c>
      <c r="DV75" s="31">
        <v>-2.1753686494362543</v>
      </c>
      <c r="DW75" s="31">
        <v>2.9118933372643467</v>
      </c>
      <c r="DX75" s="31">
        <v>-3.2216034251848953</v>
      </c>
      <c r="DY75" s="31">
        <v>2.0510010765916746</v>
      </c>
      <c r="DZ75" s="31">
        <v>1.9429165317722394</v>
      </c>
      <c r="EA75" s="31">
        <v>1.0008358074749766</v>
      </c>
      <c r="EB75" s="31">
        <v>2.3447292536875626</v>
      </c>
      <c r="EC75" s="31">
        <v>2.3447292536875626</v>
      </c>
      <c r="ED75" s="31">
        <v>3.6813394542406295</v>
      </c>
      <c r="EE75" s="31">
        <v>-5.5735022357048107</v>
      </c>
      <c r="EF75" s="31"/>
      <c r="EG75" s="31"/>
      <c r="EH75" s="31"/>
      <c r="EI75" s="31"/>
      <c r="EJ75" s="31"/>
      <c r="EK75" s="31"/>
      <c r="EL75" s="31"/>
      <c r="EM75" s="31"/>
      <c r="EN75" s="31">
        <v>12.278763822138272</v>
      </c>
      <c r="EO75" s="31">
        <v>6.7337932800641145</v>
      </c>
      <c r="EP75" s="31">
        <v>11.391523825125994</v>
      </c>
      <c r="EQ75" s="31">
        <v>12.073050829867727</v>
      </c>
      <c r="ER75" s="31">
        <v>7.150508892880139</v>
      </c>
      <c r="ES75" s="31">
        <v>10.8044961492167</v>
      </c>
      <c r="ET75" s="31">
        <v>3.2690533100466257</v>
      </c>
      <c r="EU75" s="31">
        <v>-6.4990441691419214</v>
      </c>
      <c r="EV75" s="31">
        <v>74</v>
      </c>
      <c r="EW75" s="31">
        <v>-5.6953456120725958</v>
      </c>
      <c r="EX75" s="31">
        <v>2.44289790301861</v>
      </c>
      <c r="EY75" s="31"/>
      <c r="EZ75" s="31"/>
    </row>
    <row r="76" spans="1:156" x14ac:dyDescent="0.2">
      <c r="A76" s="31" t="s">
        <v>156</v>
      </c>
      <c r="B76" s="31">
        <v>2006</v>
      </c>
      <c r="C76" s="31">
        <v>9</v>
      </c>
      <c r="D76" s="31"/>
      <c r="E76" s="31">
        <v>6.4</v>
      </c>
      <c r="F76" s="31"/>
      <c r="G76" s="31">
        <v>75.400000000000006</v>
      </c>
      <c r="H76" s="31">
        <v>75.400000000000006</v>
      </c>
      <c r="I76" s="31">
        <v>75.400000000000006</v>
      </c>
      <c r="J76" s="31">
        <v>6.4</v>
      </c>
      <c r="K76" s="31">
        <v>-25.799999999999997</v>
      </c>
      <c r="L76" s="31">
        <v>-24.099999999999998</v>
      </c>
      <c r="M76" s="31">
        <v>3.2000000000000046</v>
      </c>
      <c r="N76" s="31">
        <v>-14.599999999999994</v>
      </c>
      <c r="O76" s="31">
        <v>0.51</v>
      </c>
      <c r="P76" s="31">
        <v>18.8</v>
      </c>
      <c r="Q76" s="31"/>
      <c r="R76" s="31">
        <v>-3.7960436853521781E-2</v>
      </c>
      <c r="S76" s="31">
        <v>-2.9958210016411519</v>
      </c>
      <c r="T76" s="31">
        <v>-0.80988036306357969</v>
      </c>
      <c r="U76" s="31">
        <v>3.1142598194757727</v>
      </c>
      <c r="V76" s="31"/>
      <c r="W76" s="31"/>
      <c r="X76" s="31"/>
      <c r="Y76" s="31"/>
      <c r="Z76" s="31">
        <v>1.2260978501902495</v>
      </c>
      <c r="AA76" s="31">
        <v>6.7671723120517342</v>
      </c>
      <c r="AB76" s="31">
        <v>1.5321946950650212</v>
      </c>
      <c r="AC76" s="31">
        <v>-1.4324996046601435</v>
      </c>
      <c r="AD76" s="31">
        <v>-2.7773661275591555</v>
      </c>
      <c r="AE76" s="31">
        <v>1.7240556411990453</v>
      </c>
      <c r="AF76" s="31">
        <v>-4.1504310552487738</v>
      </c>
      <c r="AG76" s="31">
        <v>1.3520798028962586E-2</v>
      </c>
      <c r="AH76" s="31">
        <v>-2.9710331398581644</v>
      </c>
      <c r="AI76" s="31">
        <v>-1.6799195281790134</v>
      </c>
      <c r="AJ76" s="31">
        <v>0.11394776332178935</v>
      </c>
      <c r="AK76" s="31">
        <v>-2.3409778708478655</v>
      </c>
      <c r="AL76" s="31">
        <v>-2.5881306106610111</v>
      </c>
      <c r="AM76" s="31">
        <v>-0.51622533910729373</v>
      </c>
      <c r="AN76" s="31"/>
      <c r="AO76" s="31"/>
      <c r="AP76" s="31"/>
      <c r="AQ76" s="31">
        <v>81</v>
      </c>
      <c r="AR76" s="31">
        <v>0</v>
      </c>
      <c r="AS76" s="31">
        <v>0</v>
      </c>
      <c r="AT76" s="31">
        <v>0</v>
      </c>
      <c r="AU76" s="31">
        <v>0</v>
      </c>
      <c r="AV76" s="31">
        <v>0</v>
      </c>
      <c r="AW76" s="31">
        <v>0</v>
      </c>
      <c r="AX76" s="31">
        <v>0</v>
      </c>
      <c r="AY76" s="31">
        <v>0</v>
      </c>
      <c r="AZ76" s="31">
        <v>3.2647019267164392</v>
      </c>
      <c r="BA76" s="31">
        <v>0.65095736458674514</v>
      </c>
      <c r="BB76" s="31">
        <v>2.8110850297122942</v>
      </c>
      <c r="BC76" s="31">
        <v>0.42916741694568639</v>
      </c>
      <c r="BD76" s="31">
        <v>4.6529421810264688</v>
      </c>
      <c r="BE76" s="31">
        <v>1.4589832493900001</v>
      </c>
      <c r="BF76" s="31">
        <v>72</v>
      </c>
      <c r="BG76" s="31">
        <v>0</v>
      </c>
      <c r="BH76" s="31">
        <v>0</v>
      </c>
      <c r="BI76" s="31">
        <v>0</v>
      </c>
      <c r="BJ76" s="31">
        <v>0</v>
      </c>
      <c r="BK76" s="31">
        <v>0</v>
      </c>
      <c r="BL76" s="31">
        <v>0</v>
      </c>
      <c r="BM76" s="31">
        <v>0</v>
      </c>
      <c r="BN76" s="31">
        <v>0</v>
      </c>
      <c r="BO76" s="31">
        <v>51</v>
      </c>
      <c r="BP76" s="31">
        <v>10.992001787300842</v>
      </c>
      <c r="BQ76" s="31">
        <v>-1.4999999999999998</v>
      </c>
      <c r="BR76" s="31">
        <v>0.74222518268890092</v>
      </c>
      <c r="BS76" s="31">
        <v>1812.0330166794149</v>
      </c>
      <c r="BT76" s="31">
        <v>4.3579431851708677</v>
      </c>
      <c r="BU76" s="31">
        <v>7.1</v>
      </c>
      <c r="BV76" s="31">
        <v>4.1392685158222794E-2</v>
      </c>
      <c r="BW76" s="31">
        <v>1140</v>
      </c>
      <c r="BX76" s="31">
        <v>461.68002177461506</v>
      </c>
      <c r="BY76" s="31">
        <v>-1.6085605823712754</v>
      </c>
      <c r="BZ76" s="31">
        <v>14.322591490943218</v>
      </c>
      <c r="CA76" s="31">
        <v>11.636581247181454</v>
      </c>
      <c r="CB76" s="31">
        <v>16.187936247154418</v>
      </c>
      <c r="CC76" s="31">
        <v>8.3175158166994052</v>
      </c>
      <c r="CD76" s="31">
        <v>8.932235757585218</v>
      </c>
      <c r="CE76" s="31">
        <v>-4.4627478482976599</v>
      </c>
      <c r="CF76" s="31">
        <v>3.9025713320918349</v>
      </c>
      <c r="CG76" s="31">
        <v>1.5964263983366926</v>
      </c>
      <c r="CH76" s="31">
        <v>6.0670251100367274</v>
      </c>
      <c r="CI76" s="31">
        <v>1.0200798930002506</v>
      </c>
      <c r="CJ76" s="31">
        <v>0.5520199516352946</v>
      </c>
      <c r="CK76" s="31">
        <v>-4.4392719104461698</v>
      </c>
      <c r="CL76" s="31">
        <v>2.989902057571971</v>
      </c>
      <c r="CM76" s="31">
        <v>4.6125532508262728</v>
      </c>
      <c r="CN76" s="31">
        <v>0.51844555330996211</v>
      </c>
      <c r="CO76" s="31">
        <v>-6.0572788893425802</v>
      </c>
      <c r="CP76" s="31">
        <v>6.6938799422461592</v>
      </c>
      <c r="CQ76" s="31">
        <v>-2.5675108954684593</v>
      </c>
      <c r="CR76" s="31">
        <v>4.1208138671518739</v>
      </c>
      <c r="CS76" s="31">
        <v>-0.95972203846057369</v>
      </c>
      <c r="CT76" s="31">
        <v>2.7650460501724106</v>
      </c>
      <c r="CU76" s="31">
        <v>0.19233438493836205</v>
      </c>
      <c r="CV76" s="31">
        <v>3.8182803192609973</v>
      </c>
      <c r="CW76" s="31">
        <v>4.0883468701647434</v>
      </c>
      <c r="CX76" s="31">
        <v>0.7192197231232148</v>
      </c>
      <c r="CY76" s="31">
        <v>7.1364201927189352</v>
      </c>
      <c r="CZ76" s="31">
        <v>10.715060999355835</v>
      </c>
      <c r="DA76" s="31">
        <v>10.997417409036622</v>
      </c>
      <c r="DB76" s="31">
        <v>3.6178000840945677</v>
      </c>
      <c r="DC76" s="31">
        <v>0</v>
      </c>
      <c r="DD76" s="31">
        <v>0</v>
      </c>
      <c r="DE76" s="31">
        <v>1</v>
      </c>
      <c r="DF76" s="31">
        <v>0</v>
      </c>
      <c r="DG76" s="31">
        <v>1</v>
      </c>
      <c r="DH76" s="31">
        <v>0</v>
      </c>
      <c r="DI76" s="31">
        <v>0</v>
      </c>
      <c r="DJ76" s="31">
        <v>0</v>
      </c>
      <c r="DK76" s="31">
        <v>0</v>
      </c>
      <c r="DL76" s="31">
        <f t="shared" si="1"/>
        <v>0</v>
      </c>
      <c r="DM76" s="31">
        <v>-0.32766365688015087</v>
      </c>
      <c r="DN76" s="31">
        <v>-2.3160893941167418</v>
      </c>
      <c r="DO76" s="31">
        <v>-6.2871685384851119</v>
      </c>
      <c r="DP76" s="31">
        <v>22.393062447868722</v>
      </c>
      <c r="DQ76" s="31">
        <v>0.28033076655739153</v>
      </c>
      <c r="DR76" s="31">
        <v>-0.19389187348437897</v>
      </c>
      <c r="DS76" s="31">
        <v>-0.19699313843953264</v>
      </c>
      <c r="DT76" s="31">
        <v>36.134907416974684</v>
      </c>
      <c r="DU76" s="31">
        <v>-2.2590804723481881</v>
      </c>
      <c r="DV76" s="31">
        <v>-2.8405145659323399</v>
      </c>
      <c r="DW76" s="31">
        <v>-2.1753686494362543</v>
      </c>
      <c r="DX76" s="31">
        <v>16.181250796962434</v>
      </c>
      <c r="DY76" s="31">
        <v>-2.2956580508624036</v>
      </c>
      <c r="DZ76" s="31">
        <v>-3.3584096291595298</v>
      </c>
      <c r="EA76" s="31">
        <v>1.9429165317722394</v>
      </c>
      <c r="EB76" s="31">
        <v>-5.7652647872762373</v>
      </c>
      <c r="EC76" s="31">
        <v>-5.7652647872762373</v>
      </c>
      <c r="ED76" s="31">
        <v>-6.3518905758319608</v>
      </c>
      <c r="EE76" s="31">
        <v>3.6813394542406295</v>
      </c>
      <c r="EF76" s="31"/>
      <c r="EG76" s="31"/>
      <c r="EH76" s="31"/>
      <c r="EI76" s="31"/>
      <c r="EJ76" s="31"/>
      <c r="EK76" s="31"/>
      <c r="EL76" s="31"/>
      <c r="EM76" s="31"/>
      <c r="EN76" s="31">
        <v>1.5130688505764673</v>
      </c>
      <c r="EO76" s="31">
        <v>12.685020578405041</v>
      </c>
      <c r="EP76" s="31">
        <v>10.301351360671873</v>
      </c>
      <c r="EQ76" s="31">
        <v>3.7030918369907497</v>
      </c>
      <c r="ER76" s="31">
        <v>11.93610438251752</v>
      </c>
      <c r="ES76" s="31">
        <v>9.1107549474776377</v>
      </c>
      <c r="ET76" s="31">
        <v>11.391523825125994</v>
      </c>
      <c r="EU76" s="31">
        <v>7.150508892880139</v>
      </c>
      <c r="EV76" s="31">
        <v>75</v>
      </c>
      <c r="EW76" s="31">
        <v>6.7337932800641145</v>
      </c>
      <c r="EX76" s="31">
        <v>10.8044961492167</v>
      </c>
      <c r="EY76" s="31"/>
      <c r="EZ76" s="31"/>
    </row>
    <row r="77" spans="1:156" x14ac:dyDescent="0.2">
      <c r="A77" s="31" t="s">
        <v>157</v>
      </c>
      <c r="B77" s="31">
        <v>2006</v>
      </c>
      <c r="C77" s="31">
        <v>11</v>
      </c>
      <c r="D77" s="31"/>
      <c r="E77" s="31">
        <v>6.5</v>
      </c>
      <c r="F77" s="31"/>
      <c r="G77" s="31">
        <v>80.489999999999995</v>
      </c>
      <c r="H77" s="31">
        <v>80.489999999999995</v>
      </c>
      <c r="I77" s="31">
        <v>80.489999999999995</v>
      </c>
      <c r="J77" s="31">
        <v>6.5</v>
      </c>
      <c r="K77" s="31">
        <v>-27.4</v>
      </c>
      <c r="L77" s="31">
        <v>-22.2</v>
      </c>
      <c r="M77" s="31">
        <v>11.600000000000007</v>
      </c>
      <c r="N77" s="31">
        <v>-3.6999999999999957</v>
      </c>
      <c r="O77" s="31">
        <v>0.47</v>
      </c>
      <c r="P77" s="31">
        <v>17.7</v>
      </c>
      <c r="Q77" s="31"/>
      <c r="R77" s="31">
        <v>-1.1970937958623844</v>
      </c>
      <c r="S77" s="31">
        <v>24.089615374490631</v>
      </c>
      <c r="T77" s="31">
        <v>9.9438677156146564</v>
      </c>
      <c r="U77" s="31">
        <v>14.747442396719473</v>
      </c>
      <c r="V77" s="31"/>
      <c r="W77" s="31"/>
      <c r="X77" s="31"/>
      <c r="Y77" s="31"/>
      <c r="Z77" s="31">
        <v>7.8874952091654498</v>
      </c>
      <c r="AA77" s="31">
        <v>1.2260978501902495</v>
      </c>
      <c r="AB77" s="31">
        <v>-0.11195453953434778</v>
      </c>
      <c r="AC77" s="31">
        <v>1.3597136734034458</v>
      </c>
      <c r="AD77" s="31">
        <v>9.1323374790819312</v>
      </c>
      <c r="AE77" s="31">
        <v>13.786760859817104</v>
      </c>
      <c r="AF77" s="31">
        <v>-2.0391941563814679</v>
      </c>
      <c r="AG77" s="31">
        <v>-4.073452785981739E-2</v>
      </c>
      <c r="AH77" s="31">
        <v>2.4428611735424113</v>
      </c>
      <c r="AI77" s="31">
        <v>2.7432548764483755</v>
      </c>
      <c r="AJ77" s="31">
        <v>2.4944167045780716</v>
      </c>
      <c r="AK77" s="31">
        <v>1.3364237646734125</v>
      </c>
      <c r="AL77" s="31">
        <v>1.7405711902998888</v>
      </c>
      <c r="AM77" s="31">
        <v>4.4732901908511877</v>
      </c>
      <c r="AN77" s="31"/>
      <c r="AO77" s="31"/>
      <c r="AP77" s="31"/>
      <c r="AQ77" s="31">
        <v>83</v>
      </c>
      <c r="AR77" s="31">
        <v>0</v>
      </c>
      <c r="AS77" s="31">
        <v>0</v>
      </c>
      <c r="AT77" s="31">
        <v>0</v>
      </c>
      <c r="AU77" s="31">
        <v>0</v>
      </c>
      <c r="AV77" s="31">
        <v>0</v>
      </c>
      <c r="AW77" s="31">
        <v>0</v>
      </c>
      <c r="AX77" s="31">
        <v>0</v>
      </c>
      <c r="AY77" s="31">
        <v>0</v>
      </c>
      <c r="AZ77" s="31">
        <v>-1.528810411510523</v>
      </c>
      <c r="BA77" s="31">
        <v>-0.17110282008105779</v>
      </c>
      <c r="BB77" s="31">
        <v>-1.6222874593927632</v>
      </c>
      <c r="BC77" s="31">
        <v>-0.87273208458105755</v>
      </c>
      <c r="BD77" s="31">
        <v>-1.5383622932215444</v>
      </c>
      <c r="BE77" s="31">
        <v>-0.65377705834058153</v>
      </c>
      <c r="BF77" s="31">
        <v>72</v>
      </c>
      <c r="BG77" s="31">
        <v>0</v>
      </c>
      <c r="BH77" s="31">
        <v>0</v>
      </c>
      <c r="BI77" s="31">
        <v>0</v>
      </c>
      <c r="BJ77" s="31">
        <v>0</v>
      </c>
      <c r="BK77" s="31">
        <v>0</v>
      </c>
      <c r="BL77" s="31">
        <v>0</v>
      </c>
      <c r="BM77" s="31">
        <v>0</v>
      </c>
      <c r="BN77" s="31">
        <v>0</v>
      </c>
      <c r="BO77" s="31">
        <v>52.333333333333336</v>
      </c>
      <c r="BP77" s="31">
        <v>11.071415623782864</v>
      </c>
      <c r="BQ77" s="31">
        <v>-0.66666666666666641</v>
      </c>
      <c r="BR77" s="31">
        <v>1.0969220269959585</v>
      </c>
      <c r="BS77" s="31">
        <v>1824.2436047240881</v>
      </c>
      <c r="BT77" s="31">
        <v>5.1692542237122483</v>
      </c>
      <c r="BU77" s="31">
        <v>6.7</v>
      </c>
      <c r="BV77" s="31">
        <v>0.20411998265592324</v>
      </c>
      <c r="BW77" s="31">
        <v>1022</v>
      </c>
      <c r="BX77" s="31">
        <v>458.1993801478975</v>
      </c>
      <c r="BY77" s="31">
        <v>-3.7818337043831001</v>
      </c>
      <c r="BZ77" s="31">
        <v>12.842921700711024</v>
      </c>
      <c r="CA77" s="31">
        <v>6.4149910229341458</v>
      </c>
      <c r="CB77" s="31">
        <v>19.773647019487953</v>
      </c>
      <c r="CC77" s="31">
        <v>12.815218493384691</v>
      </c>
      <c r="CD77" s="31">
        <v>7.989543335072895</v>
      </c>
      <c r="CE77" s="31">
        <v>-2.8970951519371582</v>
      </c>
      <c r="CF77" s="31">
        <v>5.8806086534873536</v>
      </c>
      <c r="CG77" s="31">
        <v>1.0265984557431658</v>
      </c>
      <c r="CH77" s="31">
        <v>10.928137358323074</v>
      </c>
      <c r="CI77" s="31">
        <v>6.5748412714386966</v>
      </c>
      <c r="CJ77" s="31">
        <v>2.8725432234053336</v>
      </c>
      <c r="CK77" s="31">
        <v>3.5673165447914794</v>
      </c>
      <c r="CL77" s="31">
        <v>11.502205950522699</v>
      </c>
      <c r="CM77" s="31">
        <v>10.519120594134666</v>
      </c>
      <c r="CN77" s="31">
        <v>15.531745690150681</v>
      </c>
      <c r="CO77" s="31">
        <v>8.9448436731213281</v>
      </c>
      <c r="CP77" s="31">
        <v>15.421904060002591</v>
      </c>
      <c r="CQ77" s="31">
        <v>-2.4746864151543648</v>
      </c>
      <c r="CR77" s="31">
        <v>-0.15834675039865187</v>
      </c>
      <c r="CS77" s="31">
        <v>-0.68829952487092649</v>
      </c>
      <c r="CT77" s="31">
        <v>-2.4265990349302045</v>
      </c>
      <c r="CU77" s="31">
        <v>-4.1191832262597821</v>
      </c>
      <c r="CV77" s="31">
        <v>-1.3611956847383975</v>
      </c>
      <c r="CW77" s="31">
        <v>-1.8001725893142146</v>
      </c>
      <c r="CX77" s="31">
        <v>-3.0037787894290147</v>
      </c>
      <c r="CY77" s="31">
        <v>-8.0113173949853174</v>
      </c>
      <c r="CZ77" s="31">
        <v>-5.0815705811505927</v>
      </c>
      <c r="DA77" s="31">
        <v>-6.4048837315580753</v>
      </c>
      <c r="DB77" s="31">
        <v>-6.4935372290806921</v>
      </c>
      <c r="DC77" s="31">
        <v>0</v>
      </c>
      <c r="DD77" s="31">
        <v>0</v>
      </c>
      <c r="DE77" s="31">
        <v>1</v>
      </c>
      <c r="DF77" s="31">
        <v>9.9999999999999645E-2</v>
      </c>
      <c r="DG77" s="31">
        <v>1</v>
      </c>
      <c r="DH77" s="31">
        <v>0</v>
      </c>
      <c r="DI77" s="31">
        <v>0</v>
      </c>
      <c r="DJ77" s="31">
        <v>0</v>
      </c>
      <c r="DK77" s="31">
        <v>0</v>
      </c>
      <c r="DL77" s="31">
        <f t="shared" si="1"/>
        <v>0</v>
      </c>
      <c r="DM77" s="31">
        <v>-1.379262854111259</v>
      </c>
      <c r="DN77" s="31">
        <v>1.8813024740195106</v>
      </c>
      <c r="DO77" s="31">
        <v>8.3920170143059583</v>
      </c>
      <c r="DP77" s="31">
        <v>2.1444279215238251</v>
      </c>
      <c r="DQ77" s="31">
        <v>1.6465476467765645</v>
      </c>
      <c r="DR77" s="31">
        <v>-0.37763977518987846</v>
      </c>
      <c r="DS77" s="31">
        <v>7.8017075756294171E-2</v>
      </c>
      <c r="DT77" s="31">
        <v>-95.328218832111361</v>
      </c>
      <c r="DU77" s="31">
        <v>-1.0949208778010053</v>
      </c>
      <c r="DV77" s="31">
        <v>-0.49540243191248889</v>
      </c>
      <c r="DW77" s="31">
        <v>-2.8405145659323399</v>
      </c>
      <c r="DX77" s="31">
        <v>-2.7797321239641284</v>
      </c>
      <c r="DY77" s="31">
        <v>-2.2213977219868006</v>
      </c>
      <c r="DZ77" s="31">
        <v>-1.6215413610813594</v>
      </c>
      <c r="EA77" s="31">
        <v>-3.3584096291595298</v>
      </c>
      <c r="EB77" s="31">
        <v>9.3288950963850432</v>
      </c>
      <c r="EC77" s="31">
        <v>9.3288950963850432</v>
      </c>
      <c r="ED77" s="31">
        <v>11.157055582259691</v>
      </c>
      <c r="EE77" s="31">
        <v>-6.3518905758319608</v>
      </c>
      <c r="EF77" s="31"/>
      <c r="EG77" s="31"/>
      <c r="EH77" s="31"/>
      <c r="EI77" s="31"/>
      <c r="EJ77" s="31"/>
      <c r="EK77" s="31"/>
      <c r="EL77" s="31"/>
      <c r="EM77" s="31"/>
      <c r="EN77" s="31">
        <v>-3.7960436853521781E-2</v>
      </c>
      <c r="EO77" s="31">
        <v>-0.80988036306357969</v>
      </c>
      <c r="EP77" s="31">
        <v>3.1142598194757727</v>
      </c>
      <c r="EQ77" s="31">
        <v>1.5321946950650212</v>
      </c>
      <c r="ER77" s="31">
        <v>-2.7773661275591555</v>
      </c>
      <c r="ES77" s="31">
        <v>1.7240556411990453</v>
      </c>
      <c r="ET77" s="31">
        <v>10.301351360671873</v>
      </c>
      <c r="EU77" s="31">
        <v>11.93610438251752</v>
      </c>
      <c r="EV77" s="31">
        <v>76</v>
      </c>
      <c r="EW77" s="31">
        <v>12.685020578405041</v>
      </c>
      <c r="EX77" s="31">
        <v>9.1107549474776377</v>
      </c>
      <c r="EY77" s="31"/>
      <c r="EZ77" s="31"/>
    </row>
    <row r="78" spans="1:156" x14ac:dyDescent="0.2">
      <c r="A78" s="31" t="s">
        <v>158</v>
      </c>
      <c r="B78" s="31">
        <v>2007</v>
      </c>
      <c r="C78" s="31">
        <v>1</v>
      </c>
      <c r="D78" s="31"/>
      <c r="E78" s="31">
        <v>6.6</v>
      </c>
      <c r="F78" s="31"/>
      <c r="G78" s="31">
        <v>79.900000000000006</v>
      </c>
      <c r="H78" s="31">
        <v>79.900000000000006</v>
      </c>
      <c r="I78" s="31">
        <v>79.900000000000006</v>
      </c>
      <c r="J78" s="31">
        <v>6.6</v>
      </c>
      <c r="K78" s="31">
        <v>-22.509999999999998</v>
      </c>
      <c r="L78" s="31">
        <v>-20.299999999999997</v>
      </c>
      <c r="M78" s="31">
        <v>7.3000000000000016</v>
      </c>
      <c r="N78" s="31">
        <v>-5.7000000000000028</v>
      </c>
      <c r="O78" s="31">
        <v>0.44</v>
      </c>
      <c r="P78" s="31">
        <v>16</v>
      </c>
      <c r="Q78" s="31"/>
      <c r="R78" s="31">
        <v>5.0744171320271461</v>
      </c>
      <c r="S78" s="31">
        <v>-19.738270904063121</v>
      </c>
      <c r="T78" s="31">
        <v>1.5471838204200075</v>
      </c>
      <c r="U78" s="31">
        <v>6.4078967580629493</v>
      </c>
      <c r="V78" s="31"/>
      <c r="W78" s="31"/>
      <c r="X78" s="31"/>
      <c r="Y78" s="31"/>
      <c r="Z78" s="31">
        <v>4.0822202474304419</v>
      </c>
      <c r="AA78" s="31">
        <v>7.8874952091654498</v>
      </c>
      <c r="AB78" s="31">
        <v>5.6910419607630294</v>
      </c>
      <c r="AC78" s="31">
        <v>2.4303232722439692</v>
      </c>
      <c r="AD78" s="31">
        <v>-0.29098161410393419</v>
      </c>
      <c r="AE78" s="31">
        <v>4.6512212039610885</v>
      </c>
      <c r="AF78" s="31">
        <v>-2.5730191602826245</v>
      </c>
      <c r="AG78" s="31">
        <v>-4.1257298687432838E-2</v>
      </c>
      <c r="AH78" s="31">
        <v>0.86295917821188084</v>
      </c>
      <c r="AI78" s="31">
        <v>1.4864292810758002</v>
      </c>
      <c r="AJ78" s="31">
        <v>3.2914385560778356</v>
      </c>
      <c r="AK78" s="31">
        <v>1.0056161251282276</v>
      </c>
      <c r="AL78" s="31">
        <v>0.5795975410205898</v>
      </c>
      <c r="AM78" s="31">
        <v>3.7279960098779554</v>
      </c>
      <c r="AN78" s="31"/>
      <c r="AO78" s="31"/>
      <c r="AP78" s="31"/>
      <c r="AQ78" s="31">
        <v>85</v>
      </c>
      <c r="AR78" s="31">
        <v>0</v>
      </c>
      <c r="AS78" s="31">
        <v>0</v>
      </c>
      <c r="AT78" s="31">
        <v>0</v>
      </c>
      <c r="AU78" s="31">
        <v>0</v>
      </c>
      <c r="AV78" s="31">
        <v>0</v>
      </c>
      <c r="AW78" s="31">
        <v>0</v>
      </c>
      <c r="AX78" s="31">
        <v>0</v>
      </c>
      <c r="AY78" s="31">
        <v>0</v>
      </c>
      <c r="AZ78" s="31">
        <v>3.945623812931967</v>
      </c>
      <c r="BA78" s="31">
        <v>2.5079629320801216</v>
      </c>
      <c r="BB78" s="31">
        <v>3.331259929924784</v>
      </c>
      <c r="BC78" s="31">
        <v>1.8319127426817452</v>
      </c>
      <c r="BD78" s="31">
        <v>4.9621951564095061</v>
      </c>
      <c r="BE78" s="31">
        <v>2.288763922998446</v>
      </c>
      <c r="BF78" s="31">
        <v>75</v>
      </c>
      <c r="BG78" s="31">
        <v>0</v>
      </c>
      <c r="BH78" s="31">
        <v>0</v>
      </c>
      <c r="BI78" s="31">
        <v>0</v>
      </c>
      <c r="BJ78" s="31">
        <v>0</v>
      </c>
      <c r="BK78" s="31">
        <v>0</v>
      </c>
      <c r="BL78" s="31">
        <v>0</v>
      </c>
      <c r="BM78" s="31">
        <v>0</v>
      </c>
      <c r="BN78" s="31">
        <v>0</v>
      </c>
      <c r="BO78" s="31">
        <v>53.666666666666671</v>
      </c>
      <c r="BP78" s="31">
        <v>11.193414809815748</v>
      </c>
      <c r="BQ78" s="31">
        <v>0.1666666666666668</v>
      </c>
      <c r="BR78" s="31">
        <v>1.3962771789505206</v>
      </c>
      <c r="BS78" s="31">
        <v>1799.8622388694255</v>
      </c>
      <c r="BT78" s="31">
        <v>3.6619140237079422</v>
      </c>
      <c r="BU78" s="31">
        <v>7.1</v>
      </c>
      <c r="BV78" s="31">
        <v>0.42813479402878879</v>
      </c>
      <c r="BW78" s="31">
        <v>915</v>
      </c>
      <c r="BX78" s="31">
        <v>447.83973817538464</v>
      </c>
      <c r="BY78" s="31">
        <v>2.2528434947230025</v>
      </c>
      <c r="BZ78" s="31">
        <v>17.509359399889796</v>
      </c>
      <c r="CA78" s="31">
        <v>14.926581247181453</v>
      </c>
      <c r="CB78" s="31">
        <v>31.802437120238885</v>
      </c>
      <c r="CC78" s="31">
        <v>23.234491259531517</v>
      </c>
      <c r="CD78" s="31">
        <v>14.83592721450546</v>
      </c>
      <c r="CE78" s="31">
        <v>-0.32949061866401763</v>
      </c>
      <c r="CF78" s="31">
        <v>7.6356225925906607</v>
      </c>
      <c r="CG78" s="31">
        <v>5.3964263983366934</v>
      </c>
      <c r="CH78" s="31">
        <v>16.90448479328937</v>
      </c>
      <c r="CI78" s="31">
        <v>11.788904555276957</v>
      </c>
      <c r="CJ78" s="31">
        <v>6.0241718033794704</v>
      </c>
      <c r="CK78" s="31">
        <v>5.285699290145196E-2</v>
      </c>
      <c r="CL78" s="31">
        <v>6.993555797350921</v>
      </c>
      <c r="CM78" s="31">
        <v>8.7125532508262697</v>
      </c>
      <c r="CN78" s="31">
        <v>20.335794030457283</v>
      </c>
      <c r="CO78" s="31">
        <v>10.631514132304696</v>
      </c>
      <c r="CP78" s="31">
        <v>12.098221872276401</v>
      </c>
      <c r="CQ78" s="31">
        <v>-2.6665668394559319</v>
      </c>
      <c r="CR78" s="31">
        <v>-4.179801459541185</v>
      </c>
      <c r="CS78" s="31">
        <v>4.665939349682561</v>
      </c>
      <c r="CT78" s="31">
        <v>-0.84265091643779122</v>
      </c>
      <c r="CU78" s="31">
        <v>0.41132437788410592</v>
      </c>
      <c r="CV78" s="31">
        <v>2.195051216090993</v>
      </c>
      <c r="CW78" s="31">
        <v>-0.92765061936513948</v>
      </c>
      <c r="CX78" s="31">
        <v>4.6628798016003827</v>
      </c>
      <c r="CY78" s="31">
        <v>7.2557551110534231</v>
      </c>
      <c r="CZ78" s="31">
        <v>8.3860368091199735</v>
      </c>
      <c r="DA78" s="31">
        <v>5.4901972530781986</v>
      </c>
      <c r="DB78" s="31">
        <v>11.011175891533368</v>
      </c>
      <c r="DC78" s="31">
        <v>0</v>
      </c>
      <c r="DD78" s="31">
        <v>0</v>
      </c>
      <c r="DE78" s="31">
        <v>1</v>
      </c>
      <c r="DF78" s="31">
        <v>9.9999999999999645E-2</v>
      </c>
      <c r="DG78" s="31">
        <v>1</v>
      </c>
      <c r="DH78" s="31">
        <v>0</v>
      </c>
      <c r="DI78" s="31">
        <v>0</v>
      </c>
      <c r="DJ78" s="31">
        <v>0</v>
      </c>
      <c r="DK78" s="31">
        <v>0</v>
      </c>
      <c r="DL78" s="31">
        <f t="shared" si="1"/>
        <v>0</v>
      </c>
      <c r="DM78" s="31">
        <v>4.9851220876998248</v>
      </c>
      <c r="DN78" s="31">
        <v>2.2918486403691785</v>
      </c>
      <c r="DO78" s="31">
        <v>-3.1785510765236782</v>
      </c>
      <c r="DP78" s="31">
        <v>-32.375350690883714</v>
      </c>
      <c r="DQ78" s="31">
        <v>-1.1172340329624602</v>
      </c>
      <c r="DR78" s="31">
        <v>0.44628728355432834</v>
      </c>
      <c r="DS78" s="31">
        <v>0.23019364560142977</v>
      </c>
      <c r="DT78" s="31">
        <v>-107.14958077155605</v>
      </c>
      <c r="DU78" s="31">
        <v>7.415287855924074</v>
      </c>
      <c r="DV78" s="31">
        <v>7.8513993297960623</v>
      </c>
      <c r="DW78" s="31">
        <v>-0.49540243191248889</v>
      </c>
      <c r="DX78" s="31">
        <v>-9.9278652816419672</v>
      </c>
      <c r="DY78" s="31">
        <v>1.6478431680103043</v>
      </c>
      <c r="DZ78" s="31">
        <v>2.6250823949687145</v>
      </c>
      <c r="EA78" s="31">
        <v>-1.6215413610813594</v>
      </c>
      <c r="EB78" s="31">
        <v>11.068273780783741</v>
      </c>
      <c r="EC78" s="31">
        <v>11.068273780783741</v>
      </c>
      <c r="ED78" s="31">
        <v>8.2315162303920122</v>
      </c>
      <c r="EE78" s="31">
        <v>11.157055582259691</v>
      </c>
      <c r="EF78" s="31"/>
      <c r="EG78" s="31"/>
      <c r="EH78" s="31"/>
      <c r="EI78" s="31"/>
      <c r="EJ78" s="31"/>
      <c r="EK78" s="31"/>
      <c r="EL78" s="31"/>
      <c r="EM78" s="31"/>
      <c r="EN78" s="31">
        <v>-1.1970937958623844</v>
      </c>
      <c r="EO78" s="31">
        <v>9.9438677156146564</v>
      </c>
      <c r="EP78" s="31">
        <v>14.747442396719473</v>
      </c>
      <c r="EQ78" s="31">
        <v>-0.11195453953434778</v>
      </c>
      <c r="ER78" s="31">
        <v>9.1323374790819312</v>
      </c>
      <c r="ES78" s="31">
        <v>13.786760859817104</v>
      </c>
      <c r="ET78" s="31">
        <v>3.1142598194757727</v>
      </c>
      <c r="EU78" s="31">
        <v>-2.7773661275591555</v>
      </c>
      <c r="EV78" s="31">
        <v>77</v>
      </c>
      <c r="EW78" s="31">
        <v>-0.80988036306357969</v>
      </c>
      <c r="EX78" s="31">
        <v>1.7240556411990453</v>
      </c>
      <c r="EY78" s="31"/>
      <c r="EZ78" s="31"/>
    </row>
    <row r="79" spans="1:156" x14ac:dyDescent="0.2">
      <c r="A79" s="31" t="s">
        <v>159</v>
      </c>
      <c r="B79" s="31">
        <v>2007</v>
      </c>
      <c r="C79" s="31">
        <v>3</v>
      </c>
      <c r="D79" s="31"/>
      <c r="E79" s="31">
        <v>6.5</v>
      </c>
      <c r="F79" s="31"/>
      <c r="G79" s="31">
        <v>80.5</v>
      </c>
      <c r="H79" s="31">
        <v>80.5</v>
      </c>
      <c r="I79" s="31">
        <v>80.5</v>
      </c>
      <c r="J79" s="31">
        <v>6.5</v>
      </c>
      <c r="K79" s="31">
        <v>-30.509999999999998</v>
      </c>
      <c r="L79" s="31">
        <v>-24.11</v>
      </c>
      <c r="M79" s="31">
        <v>8.2000000000000011</v>
      </c>
      <c r="N79" s="31">
        <v>-12.499999999999996</v>
      </c>
      <c r="O79" s="31">
        <v>0.41332999999999998</v>
      </c>
      <c r="P79" s="31">
        <v>16</v>
      </c>
      <c r="Q79" s="31"/>
      <c r="R79" s="31">
        <v>-7.357996226005878</v>
      </c>
      <c r="S79" s="31">
        <v>-3.9834669790175394</v>
      </c>
      <c r="T79" s="31">
        <v>3.5228621932379114</v>
      </c>
      <c r="U79" s="31">
        <v>-0.95185334660709653</v>
      </c>
      <c r="V79" s="31"/>
      <c r="W79" s="31"/>
      <c r="X79" s="31"/>
      <c r="Y79" s="31"/>
      <c r="Z79" s="31">
        <v>4.4470477528198682</v>
      </c>
      <c r="AA79" s="31">
        <v>4.0822202474304419</v>
      </c>
      <c r="AB79" s="31">
        <v>-5.8772828149055654</v>
      </c>
      <c r="AC79" s="31">
        <v>-2.5326569537602439</v>
      </c>
      <c r="AD79" s="31">
        <v>2.3552840706880001</v>
      </c>
      <c r="AE79" s="31">
        <v>-2.3955851835608031</v>
      </c>
      <c r="AF79" s="31">
        <v>-1.1989839657784633</v>
      </c>
      <c r="AG79" s="31">
        <v>-4.1247432643249482E-2</v>
      </c>
      <c r="AH79" s="31">
        <v>3.0824307452148076</v>
      </c>
      <c r="AI79" s="31">
        <v>3.4235900802176786</v>
      </c>
      <c r="AJ79" s="31">
        <v>3.6011316569267251</v>
      </c>
      <c r="AK79" s="31">
        <v>2.4868701506745765</v>
      </c>
      <c r="AL79" s="31">
        <v>0.67200196681126556</v>
      </c>
      <c r="AM79" s="31">
        <v>4.3279960098779497</v>
      </c>
      <c r="AN79" s="31"/>
      <c r="AO79" s="31"/>
      <c r="AP79" s="31"/>
      <c r="AQ79" s="31">
        <v>87</v>
      </c>
      <c r="AR79" s="31">
        <v>0</v>
      </c>
      <c r="AS79" s="31">
        <v>0</v>
      </c>
      <c r="AT79" s="31">
        <v>0</v>
      </c>
      <c r="AU79" s="31">
        <v>0</v>
      </c>
      <c r="AV79" s="31">
        <v>0</v>
      </c>
      <c r="AW79" s="31">
        <v>0</v>
      </c>
      <c r="AX79" s="31">
        <v>0</v>
      </c>
      <c r="AY79" s="31">
        <v>0</v>
      </c>
      <c r="AZ79" s="31">
        <v>0.47084206702183207</v>
      </c>
      <c r="BA79" s="31">
        <v>2.1652220512502778</v>
      </c>
      <c r="BB79" s="31">
        <v>0.96400935133427856</v>
      </c>
      <c r="BC79" s="31">
        <v>0.86744730814279847</v>
      </c>
      <c r="BD79" s="31">
        <v>1.6107048280030116</v>
      </c>
      <c r="BE79" s="31">
        <v>1.9203127250057777</v>
      </c>
      <c r="BF79" s="31">
        <v>75</v>
      </c>
      <c r="BG79" s="31">
        <v>0</v>
      </c>
      <c r="BH79" s="31">
        <v>0</v>
      </c>
      <c r="BI79" s="31">
        <v>0</v>
      </c>
      <c r="BJ79" s="31">
        <v>0</v>
      </c>
      <c r="BK79" s="31">
        <v>0</v>
      </c>
      <c r="BL79" s="31">
        <v>0</v>
      </c>
      <c r="BM79" s="31">
        <v>0</v>
      </c>
      <c r="BN79" s="31">
        <v>0</v>
      </c>
      <c r="BO79" s="31">
        <v>55</v>
      </c>
      <c r="BP79" s="31">
        <v>11.337696488789948</v>
      </c>
      <c r="BQ79" s="31">
        <v>1</v>
      </c>
      <c r="BR79" s="31">
        <v>1.6595790091607978</v>
      </c>
      <c r="BS79" s="31">
        <v>1927.275037087664</v>
      </c>
      <c r="BT79" s="31">
        <v>4.2107551601950668</v>
      </c>
      <c r="BU79" s="31">
        <v>7.2</v>
      </c>
      <c r="BV79" s="31">
        <v>0.20139712432045145</v>
      </c>
      <c r="BW79" s="31">
        <v>1000</v>
      </c>
      <c r="BX79" s="31">
        <v>440.78984821566354</v>
      </c>
      <c r="BY79" s="31">
        <v>-11.729041435929197</v>
      </c>
      <c r="BZ79" s="31">
        <v>9.5907611877927863</v>
      </c>
      <c r="CA79" s="31">
        <v>7.8319788032432811</v>
      </c>
      <c r="CB79" s="31">
        <v>16.576876354584648</v>
      </c>
      <c r="CC79" s="31">
        <v>10.84207831446161</v>
      </c>
      <c r="CD79" s="31">
        <v>8.1672754508216201</v>
      </c>
      <c r="CE79" s="31">
        <v>-7.628276365720307</v>
      </c>
      <c r="CF79" s="31">
        <v>3.8784138035177627</v>
      </c>
      <c r="CG79" s="31">
        <v>2.203883383985076</v>
      </c>
      <c r="CH79" s="31">
        <v>8.9685901139977773</v>
      </c>
      <c r="CI79" s="31">
        <v>5.3462374606390881</v>
      </c>
      <c r="CJ79" s="31">
        <v>3.0659236093464983</v>
      </c>
      <c r="CK79" s="31">
        <v>-3.1522414336561724</v>
      </c>
      <c r="CL79" s="31">
        <v>7.9695278885846585</v>
      </c>
      <c r="CM79" s="31">
        <v>10.235911414999176</v>
      </c>
      <c r="CN79" s="31">
        <v>12.021087677146877</v>
      </c>
      <c r="CO79" s="31">
        <v>6.77574787968239</v>
      </c>
      <c r="CP79" s="31">
        <v>13.662620618923096</v>
      </c>
      <c r="CQ79" s="31">
        <v>5.3370729490681299</v>
      </c>
      <c r="CR79" s="31">
        <v>7.9029543924328429</v>
      </c>
      <c r="CS79" s="31">
        <v>12.023742832061213</v>
      </c>
      <c r="CT79" s="31">
        <v>6.8756303619781631</v>
      </c>
      <c r="CU79" s="31">
        <v>2.2010891205478944</v>
      </c>
      <c r="CV79" s="31">
        <v>2.8076120985821356</v>
      </c>
      <c r="CW79" s="31">
        <v>3.9768682831387721</v>
      </c>
      <c r="CX79" s="31">
        <v>6.6912590824746818</v>
      </c>
      <c r="CY79" s="31">
        <v>-2.8430915476121892</v>
      </c>
      <c r="CZ79" s="31">
        <v>-2.3734088901238994</v>
      </c>
      <c r="DA79" s="31">
        <v>-0.5328215477109457</v>
      </c>
      <c r="DB79" s="31">
        <v>7.9316639777084736</v>
      </c>
      <c r="DC79" s="31">
        <v>0</v>
      </c>
      <c r="DD79" s="31">
        <v>0</v>
      </c>
      <c r="DE79" s="31">
        <v>1</v>
      </c>
      <c r="DF79" s="31">
        <v>-9.9999999999999645E-2</v>
      </c>
      <c r="DG79" s="31">
        <v>1</v>
      </c>
      <c r="DH79" s="31">
        <v>0</v>
      </c>
      <c r="DI79" s="31">
        <v>0</v>
      </c>
      <c r="DJ79" s="31">
        <v>0</v>
      </c>
      <c r="DK79" s="31">
        <v>0</v>
      </c>
      <c r="DL79" s="31">
        <f t="shared" si="1"/>
        <v>0</v>
      </c>
      <c r="DM79" s="31">
        <v>-7.6356371565753269</v>
      </c>
      <c r="DN79" s="31">
        <v>-3.22137963164118</v>
      </c>
      <c r="DO79" s="31">
        <v>1.1066256810892021</v>
      </c>
      <c r="DP79" s="31">
        <v>122.81436113112944</v>
      </c>
      <c r="DQ79" s="31">
        <v>1.4263681751828332</v>
      </c>
      <c r="DR79" s="31">
        <v>8.8675084496942794E-2</v>
      </c>
      <c r="DS79" s="31">
        <v>-0.13652724646577885</v>
      </c>
      <c r="DT79" s="31">
        <v>73.361041056718676</v>
      </c>
      <c r="DU79" s="31">
        <v>-6.8546351237348908</v>
      </c>
      <c r="DV79" s="31">
        <v>-10.291157418418509</v>
      </c>
      <c r="DW79" s="31">
        <v>7.8513993297960623</v>
      </c>
      <c r="DX79" s="31">
        <v>-6.8799246596740193</v>
      </c>
      <c r="DY79" s="31">
        <v>-3.2439925739377919</v>
      </c>
      <c r="DZ79" s="31">
        <v>-3.7835844870462134</v>
      </c>
      <c r="EA79" s="31">
        <v>2.6250823949687145</v>
      </c>
      <c r="EB79" s="31">
        <v>7.2643445645659366</v>
      </c>
      <c r="EC79" s="31">
        <v>7.2643445645659366</v>
      </c>
      <c r="ED79" s="31">
        <v>2.4561446712524329</v>
      </c>
      <c r="EE79" s="31">
        <v>8.2315162303920122</v>
      </c>
      <c r="EF79" s="31"/>
      <c r="EG79" s="31"/>
      <c r="EH79" s="31"/>
      <c r="EI79" s="31"/>
      <c r="EJ79" s="31"/>
      <c r="EK79" s="31"/>
      <c r="EL79" s="31"/>
      <c r="EM79" s="31"/>
      <c r="EN79" s="31">
        <v>5.0744171320271461</v>
      </c>
      <c r="EO79" s="31">
        <v>1.5471838204200075</v>
      </c>
      <c r="EP79" s="31">
        <v>6.4078967580629493</v>
      </c>
      <c r="EQ79" s="31">
        <v>5.6910419607630294</v>
      </c>
      <c r="ER79" s="31">
        <v>-0.29098161410393419</v>
      </c>
      <c r="ES79" s="31">
        <v>4.6512212039610885</v>
      </c>
      <c r="ET79" s="31">
        <v>14.747442396719473</v>
      </c>
      <c r="EU79" s="31">
        <v>9.1323374790819312</v>
      </c>
      <c r="EV79" s="31">
        <v>78</v>
      </c>
      <c r="EW79" s="31">
        <v>9.9438677156146564</v>
      </c>
      <c r="EX79" s="31">
        <v>13.786760859817104</v>
      </c>
      <c r="EY79" s="31"/>
      <c r="EZ79" s="31"/>
    </row>
    <row r="80" spans="1:156" x14ac:dyDescent="0.2">
      <c r="A80" s="31" t="s">
        <v>160</v>
      </c>
      <c r="B80" s="31">
        <v>2007</v>
      </c>
      <c r="C80" s="31">
        <v>5</v>
      </c>
      <c r="D80" s="31"/>
      <c r="E80" s="31">
        <v>6.8</v>
      </c>
      <c r="F80" s="31"/>
      <c r="G80" s="31">
        <v>80.099999999999994</v>
      </c>
      <c r="H80" s="31">
        <v>80.099999999999994</v>
      </c>
      <c r="I80" s="31">
        <v>80.099999999999994</v>
      </c>
      <c r="J80" s="31">
        <v>6.8</v>
      </c>
      <c r="K80" s="31">
        <v>-22.8</v>
      </c>
      <c r="L80" s="31">
        <v>-19.899999999999999</v>
      </c>
      <c r="M80" s="31">
        <v>9.3999999999999968</v>
      </c>
      <c r="N80" s="31">
        <v>-9.2999999999999972</v>
      </c>
      <c r="O80" s="31">
        <v>0.41</v>
      </c>
      <c r="P80" s="31">
        <v>14.6</v>
      </c>
      <c r="Q80" s="31"/>
      <c r="R80" s="31">
        <v>7.4065935666270271</v>
      </c>
      <c r="S80" s="31">
        <v>4.0845762359349038</v>
      </c>
      <c r="T80" s="31">
        <v>4.2072050321590702</v>
      </c>
      <c r="U80" s="31">
        <v>5.3306565757985984</v>
      </c>
      <c r="V80" s="31"/>
      <c r="W80" s="31"/>
      <c r="X80" s="31"/>
      <c r="Y80" s="31"/>
      <c r="Z80" s="31">
        <v>3.4116004110576754</v>
      </c>
      <c r="AA80" s="31">
        <v>4.4470477528198682</v>
      </c>
      <c r="AB80" s="31">
        <v>7.074901011053071</v>
      </c>
      <c r="AC80" s="31">
        <v>3.0704075120297265</v>
      </c>
      <c r="AD80" s="31">
        <v>2.9929430794542178</v>
      </c>
      <c r="AE80" s="31">
        <v>4.5550432551594104</v>
      </c>
      <c r="AF80" s="31">
        <v>-2.2077472204693329</v>
      </c>
      <c r="AG80" s="31">
        <v>-1.9695063846701635E-2</v>
      </c>
      <c r="AH80" s="31">
        <v>1.1216650225157281</v>
      </c>
      <c r="AI80" s="31">
        <v>1.5460449452078819</v>
      </c>
      <c r="AJ80" s="31">
        <v>2.814055791391894</v>
      </c>
      <c r="AK80" s="31">
        <v>1.6721623739468754</v>
      </c>
      <c r="AL80" s="31">
        <v>0.2086238917412544</v>
      </c>
      <c r="AM80" s="31">
        <v>3.8001066843705615</v>
      </c>
      <c r="AN80" s="31"/>
      <c r="AO80" s="31"/>
      <c r="AP80" s="31"/>
      <c r="AQ80" s="31">
        <v>89</v>
      </c>
      <c r="AR80" s="31">
        <v>0</v>
      </c>
      <c r="AS80" s="31">
        <v>0</v>
      </c>
      <c r="AT80" s="31">
        <v>0</v>
      </c>
      <c r="AU80" s="31">
        <v>0</v>
      </c>
      <c r="AV80" s="31">
        <v>0</v>
      </c>
      <c r="AW80" s="31">
        <v>0</v>
      </c>
      <c r="AX80" s="31">
        <v>0</v>
      </c>
      <c r="AY80" s="31">
        <v>0</v>
      </c>
      <c r="AZ80" s="31">
        <v>0.71923253421877131</v>
      </c>
      <c r="BA80" s="31">
        <v>1.7838523909881696</v>
      </c>
      <c r="BB80" s="31">
        <v>2.2337154100968291</v>
      </c>
      <c r="BC80" s="31">
        <v>0.55955007194430806</v>
      </c>
      <c r="BD80" s="31">
        <v>2.0252517221020714</v>
      </c>
      <c r="BE80" s="31">
        <v>1.7979140628740971</v>
      </c>
      <c r="BF80" s="31">
        <v>75</v>
      </c>
      <c r="BG80" s="31">
        <v>0</v>
      </c>
      <c r="BH80" s="31">
        <v>0</v>
      </c>
      <c r="BI80" s="31">
        <v>0</v>
      </c>
      <c r="BJ80" s="31">
        <v>0</v>
      </c>
      <c r="BK80" s="31">
        <v>0</v>
      </c>
      <c r="BL80" s="31">
        <v>0</v>
      </c>
      <c r="BM80" s="31">
        <v>0</v>
      </c>
      <c r="BN80" s="31">
        <v>0</v>
      </c>
      <c r="BO80" s="31"/>
      <c r="BP80" s="31"/>
      <c r="BQ80" s="31"/>
      <c r="BR80" s="31"/>
      <c r="BS80" s="31">
        <v>1956.2162354730829</v>
      </c>
      <c r="BT80" s="31">
        <v>3.7944900759894176</v>
      </c>
      <c r="BU80" s="31">
        <v>6.9</v>
      </c>
      <c r="BV80" s="31">
        <v>0.21218760440395779</v>
      </c>
      <c r="BW80" s="31">
        <v>1339</v>
      </c>
      <c r="BX80" s="31">
        <v>472.26398051970023</v>
      </c>
      <c r="BY80" s="31">
        <v>-5.3777975492689265</v>
      </c>
      <c r="BZ80" s="31">
        <v>17.239022517268179</v>
      </c>
      <c r="CA80" s="31">
        <v>12.8257861350578</v>
      </c>
      <c r="CB80" s="31">
        <v>24.630741887092977</v>
      </c>
      <c r="CC80" s="31">
        <v>1.0341019805945564</v>
      </c>
      <c r="CD80" s="31">
        <v>9.933490402832259</v>
      </c>
      <c r="CE80" s="31">
        <v>-4.2107371062562162</v>
      </c>
      <c r="CF80" s="31">
        <v>8.0483746439122328</v>
      </c>
      <c r="CG80" s="31">
        <v>4.5615124270399328</v>
      </c>
      <c r="CH80" s="31">
        <v>13.374942067428407</v>
      </c>
      <c r="CI80" s="31">
        <v>-0.94345836385781112</v>
      </c>
      <c r="CJ80" s="31">
        <v>3.4732899250799001</v>
      </c>
      <c r="CK80" s="31">
        <v>-2.8846946064620802</v>
      </c>
      <c r="CL80" s="31">
        <v>9.1119073371130472</v>
      </c>
      <c r="CM80" s="31">
        <v>9.5658369224804645</v>
      </c>
      <c r="CN80" s="31">
        <v>13.659616949802174</v>
      </c>
      <c r="CO80" s="31">
        <v>-10.991366939599514</v>
      </c>
      <c r="CP80" s="31">
        <v>11.896421972693235</v>
      </c>
      <c r="CQ80" s="31">
        <v>-13.35158567641273</v>
      </c>
      <c r="CR80" s="31">
        <v>-4.5605023124799127</v>
      </c>
      <c r="CS80" s="31">
        <v>-8.1914466008830811</v>
      </c>
      <c r="CT80" s="31">
        <v>-5.0503719900709001</v>
      </c>
      <c r="CU80" s="31">
        <v>-6.9858145850318039</v>
      </c>
      <c r="CV80" s="31">
        <v>-2.2874390023583491</v>
      </c>
      <c r="CW80" s="31">
        <v>-0.95489167749359016</v>
      </c>
      <c r="CX80" s="31">
        <v>-3.566889017819463</v>
      </c>
      <c r="CY80" s="31">
        <v>-3.3585158823877665</v>
      </c>
      <c r="CZ80" s="31">
        <v>1.3135385306003204</v>
      </c>
      <c r="DA80" s="31">
        <v>1.9588099951735332</v>
      </c>
      <c r="DB80" s="31">
        <v>2.1032816980198006</v>
      </c>
      <c r="DC80" s="31">
        <v>0</v>
      </c>
      <c r="DD80" s="31">
        <v>0</v>
      </c>
      <c r="DE80" s="31">
        <v>1</v>
      </c>
      <c r="DF80" s="31">
        <v>0.29999999999999982</v>
      </c>
      <c r="DG80" s="31">
        <v>1</v>
      </c>
      <c r="DH80" s="31">
        <v>0</v>
      </c>
      <c r="DI80" s="31">
        <v>0</v>
      </c>
      <c r="DJ80" s="31">
        <v>0</v>
      </c>
      <c r="DK80" s="31">
        <v>0</v>
      </c>
      <c r="DL80" s="31">
        <f t="shared" si="1"/>
        <v>0</v>
      </c>
      <c r="DM80" s="31">
        <v>7.5198662351548382</v>
      </c>
      <c r="DN80" s="31">
        <v>3.9696723704005623</v>
      </c>
      <c r="DO80" s="31">
        <v>1.5646160245070431</v>
      </c>
      <c r="DP80" s="31">
        <v>15.882890823628719</v>
      </c>
      <c r="DQ80" s="31">
        <v>1.9537702528803404E-3</v>
      </c>
      <c r="DR80" s="31">
        <v>-0.30899417459081885</v>
      </c>
      <c r="DS80" s="31">
        <v>-2.0917161626682543E-2</v>
      </c>
      <c r="DT80" s="31">
        <v>348.94472156921216</v>
      </c>
      <c r="DU80" s="31">
        <v>-9.0968557372926533</v>
      </c>
      <c r="DV80" s="31">
        <v>-6.9393808200411202</v>
      </c>
      <c r="DW80" s="31">
        <v>-10.291157418418509</v>
      </c>
      <c r="DX80" s="31">
        <v>31.567451957193295</v>
      </c>
      <c r="DY80" s="31">
        <v>-0.63655452641769017</v>
      </c>
      <c r="DZ80" s="31">
        <v>0.63082990071979572</v>
      </c>
      <c r="EA80" s="31">
        <v>-3.7835844870462134</v>
      </c>
      <c r="EB80" s="31">
        <v>-10.711656677412003</v>
      </c>
      <c r="EC80" s="31">
        <v>-10.711656677412003</v>
      </c>
      <c r="ED80" s="31">
        <v>-15.064900507640786</v>
      </c>
      <c r="EE80" s="31">
        <v>2.4561446712524329</v>
      </c>
      <c r="EF80" s="31"/>
      <c r="EG80" s="31"/>
      <c r="EH80" s="31"/>
      <c r="EI80" s="31"/>
      <c r="EJ80" s="31"/>
      <c r="EK80" s="31"/>
      <c r="EL80" s="31"/>
      <c r="EM80" s="31"/>
      <c r="EN80" s="31">
        <v>-7.357996226005878</v>
      </c>
      <c r="EO80" s="31">
        <v>3.5228621932379114</v>
      </c>
      <c r="EP80" s="31">
        <v>-0.95185334660709653</v>
      </c>
      <c r="EQ80" s="31">
        <v>-5.8772828149055654</v>
      </c>
      <c r="ER80" s="31">
        <v>2.3552840706880001</v>
      </c>
      <c r="ES80" s="31">
        <v>-2.3955851835608031</v>
      </c>
      <c r="ET80" s="31">
        <v>6.4078967580629493</v>
      </c>
      <c r="EU80" s="31">
        <v>-0.29098161410393419</v>
      </c>
      <c r="EV80" s="31">
        <v>79</v>
      </c>
      <c r="EW80" s="31">
        <v>1.5471838204200075</v>
      </c>
      <c r="EX80" s="31">
        <v>4.6512212039610885</v>
      </c>
      <c r="EY80" s="31"/>
      <c r="EZ80" s="31"/>
    </row>
    <row r="81" spans="1:156" x14ac:dyDescent="0.2">
      <c r="A81" s="31" t="s">
        <v>161</v>
      </c>
      <c r="B81" s="31">
        <v>2007</v>
      </c>
      <c r="C81" s="31">
        <v>7</v>
      </c>
      <c r="D81" s="31"/>
      <c r="E81" s="31">
        <v>7</v>
      </c>
      <c r="F81" s="31"/>
      <c r="G81" s="31">
        <v>85.1</v>
      </c>
      <c r="H81" s="31">
        <v>85.1</v>
      </c>
      <c r="I81" s="31">
        <v>85.1</v>
      </c>
      <c r="J81" s="31">
        <v>7</v>
      </c>
      <c r="K81" s="31">
        <v>-14.299999999999997</v>
      </c>
      <c r="L81" s="31">
        <v>-18.600000000000001</v>
      </c>
      <c r="M81" s="31">
        <v>9.5100000000000033</v>
      </c>
      <c r="N81" s="31">
        <v>5.2000000000000028</v>
      </c>
      <c r="O81" s="31">
        <v>0.41</v>
      </c>
      <c r="P81" s="31">
        <v>15.5</v>
      </c>
      <c r="Q81" s="31"/>
      <c r="R81" s="31">
        <v>9.1381932678098554</v>
      </c>
      <c r="S81" s="31">
        <v>1.3446085750047092</v>
      </c>
      <c r="T81" s="31">
        <v>3.4646917528474401</v>
      </c>
      <c r="U81" s="31">
        <v>18.388356270250881</v>
      </c>
      <c r="V81" s="31"/>
      <c r="W81" s="31"/>
      <c r="X81" s="31"/>
      <c r="Y81" s="31"/>
      <c r="Z81" s="31">
        <v>8.422751453297975</v>
      </c>
      <c r="AA81" s="31">
        <v>3.4116004110576754</v>
      </c>
      <c r="AB81" s="31">
        <v>10.505442815502175</v>
      </c>
      <c r="AC81" s="31">
        <v>2.6267719322943428</v>
      </c>
      <c r="AD81" s="31">
        <v>2.151770767109928</v>
      </c>
      <c r="AE81" s="31">
        <v>17.396416155524168</v>
      </c>
      <c r="AF81" s="31">
        <v>-0.24458463432887348</v>
      </c>
      <c r="AG81" s="31">
        <v>-1.187694896861774E-2</v>
      </c>
      <c r="AH81" s="31">
        <v>4.4009764825751034</v>
      </c>
      <c r="AI81" s="31">
        <v>6.0897958536371561</v>
      </c>
      <c r="AJ81" s="31">
        <v>7.7785738370511979</v>
      </c>
      <c r="AK81" s="31">
        <v>4.7930177606494908</v>
      </c>
      <c r="AL81" s="31">
        <v>5.2086238917412544</v>
      </c>
      <c r="AM81" s="31">
        <v>8.8823212507681717</v>
      </c>
      <c r="AN81" s="31"/>
      <c r="AO81" s="31"/>
      <c r="AP81" s="31"/>
      <c r="AQ81" s="31">
        <v>91</v>
      </c>
      <c r="AR81" s="31">
        <v>0</v>
      </c>
      <c r="AS81" s="31">
        <v>0</v>
      </c>
      <c r="AT81" s="31">
        <v>0</v>
      </c>
      <c r="AU81" s="31">
        <v>0</v>
      </c>
      <c r="AV81" s="31">
        <v>0</v>
      </c>
      <c r="AW81" s="31">
        <v>0</v>
      </c>
      <c r="AX81" s="31">
        <v>0</v>
      </c>
      <c r="AY81" s="31">
        <v>0</v>
      </c>
      <c r="AZ81" s="31">
        <v>0.10349187984252878</v>
      </c>
      <c r="BA81" s="31">
        <v>0.58647779610151685</v>
      </c>
      <c r="BB81" s="31">
        <v>0.38604426141018955</v>
      </c>
      <c r="BC81" s="31">
        <v>-0.30703929836865995</v>
      </c>
      <c r="BD81" s="31">
        <v>0.95354125038793902</v>
      </c>
      <c r="BE81" s="31">
        <v>0.56410767108187565</v>
      </c>
      <c r="BF81" s="31">
        <v>75</v>
      </c>
      <c r="BG81" s="31">
        <v>0</v>
      </c>
      <c r="BH81" s="31">
        <v>0</v>
      </c>
      <c r="BI81" s="31">
        <v>0</v>
      </c>
      <c r="BJ81" s="31">
        <v>0</v>
      </c>
      <c r="BK81" s="31">
        <v>0</v>
      </c>
      <c r="BL81" s="31">
        <v>0</v>
      </c>
      <c r="BM81" s="31">
        <v>0</v>
      </c>
      <c r="BN81" s="31">
        <v>0</v>
      </c>
      <c r="BO81" s="31"/>
      <c r="BP81" s="31"/>
      <c r="BQ81" s="31"/>
      <c r="BR81" s="31"/>
      <c r="BS81" s="31">
        <v>2035.1242111450795</v>
      </c>
      <c r="BT81" s="31">
        <v>3.8120644300924882</v>
      </c>
      <c r="BU81" s="31">
        <v>5.8</v>
      </c>
      <c r="BV81" s="31">
        <v>0.27184160653650002</v>
      </c>
      <c r="BW81" s="31">
        <v>1389</v>
      </c>
      <c r="BX81" s="31">
        <v>466.48905031784085</v>
      </c>
      <c r="BY81" s="31">
        <v>-0.58243662149220121</v>
      </c>
      <c r="BZ81" s="31">
        <v>25.741629070877458</v>
      </c>
      <c r="CA81" s="31">
        <v>11.366413018377703</v>
      </c>
      <c r="CB81" s="31">
        <v>35.031765293912017</v>
      </c>
      <c r="CC81" s="31">
        <v>6.9503296599652025</v>
      </c>
      <c r="CD81" s="31">
        <v>19.524066735657541</v>
      </c>
      <c r="CE81" s="31">
        <v>-5.0713757917200706</v>
      </c>
      <c r="CF81" s="31">
        <v>9.3500650628197839</v>
      </c>
      <c r="CG81" s="31">
        <v>-0.93051441509227573</v>
      </c>
      <c r="CH81" s="31">
        <v>15.760452606165565</v>
      </c>
      <c r="CI81" s="31">
        <v>-1.1920860665859685</v>
      </c>
      <c r="CJ81" s="31">
        <v>5.4710039684011988</v>
      </c>
      <c r="CK81" s="31">
        <v>-5.3170216827352661</v>
      </c>
      <c r="CL81" s="31">
        <v>9.2243400272751632</v>
      </c>
      <c r="CM81" s="31">
        <v>2.818897116578535</v>
      </c>
      <c r="CN81" s="31">
        <v>16.193978605976142</v>
      </c>
      <c r="CO81" s="31">
        <v>-13.67887649996557</v>
      </c>
      <c r="CP81" s="31">
        <v>12.550665416209245</v>
      </c>
      <c r="CQ81" s="31">
        <v>4.1081752343544231</v>
      </c>
      <c r="CR81" s="31">
        <v>4.5762402036239411</v>
      </c>
      <c r="CS81" s="31">
        <v>-10.44001215348157</v>
      </c>
      <c r="CT81" s="31">
        <v>1.3739073599785885</v>
      </c>
      <c r="CU81" s="31">
        <v>1.6370065593242162</v>
      </c>
      <c r="CV81" s="31">
        <v>3.9986010314198412</v>
      </c>
      <c r="CW81" s="31">
        <v>2.3635313878921291</v>
      </c>
      <c r="CX81" s="31">
        <v>-6.5002253600267457</v>
      </c>
      <c r="CY81" s="31">
        <v>-0.2324797997532066</v>
      </c>
      <c r="CZ81" s="31">
        <v>1.7967246961393628</v>
      </c>
      <c r="DA81" s="31">
        <v>8.1050873931424586E-2</v>
      </c>
      <c r="DB81" s="31">
        <v>-15.143546353719801</v>
      </c>
      <c r="DC81" s="31">
        <v>0</v>
      </c>
      <c r="DD81" s="31">
        <v>0</v>
      </c>
      <c r="DE81" s="31">
        <v>1</v>
      </c>
      <c r="DF81" s="31">
        <v>0.20000000000000018</v>
      </c>
      <c r="DG81" s="31">
        <v>1</v>
      </c>
      <c r="DH81" s="31">
        <v>0</v>
      </c>
      <c r="DI81" s="31">
        <v>0</v>
      </c>
      <c r="DJ81" s="31">
        <v>0</v>
      </c>
      <c r="DK81" s="31">
        <v>0</v>
      </c>
      <c r="DL81" s="31">
        <f t="shared" si="1"/>
        <v>0</v>
      </c>
      <c r="DM81" s="31">
        <v>8.8668511027147172</v>
      </c>
      <c r="DN81" s="31">
        <v>1.9456992771301636</v>
      </c>
      <c r="DO81" s="31">
        <v>0.55456835331538779</v>
      </c>
      <c r="DP81" s="31">
        <v>68.82450079558798</v>
      </c>
      <c r="DQ81" s="31">
        <v>0.55977438065928109</v>
      </c>
      <c r="DR81" s="31">
        <v>-1.076539736623022</v>
      </c>
      <c r="DS81" s="31">
        <v>4.6654344553112272E-2</v>
      </c>
      <c r="DT81" s="31">
        <v>110.31989933352922</v>
      </c>
      <c r="DU81" s="31">
        <v>-4.4094203798939997</v>
      </c>
      <c r="DV81" s="31">
        <v>6.3848631377673021E-2</v>
      </c>
      <c r="DW81" s="31">
        <v>-6.9393808200411202</v>
      </c>
      <c r="DX81" s="31">
        <v>-4.9384564729484701</v>
      </c>
      <c r="DY81" s="31">
        <v>-4.8917947227999861</v>
      </c>
      <c r="DZ81" s="31">
        <v>-4.3351707193918561</v>
      </c>
      <c r="EA81" s="31">
        <v>0.63082990071979572</v>
      </c>
      <c r="EB81" s="31">
        <v>-13.365239946491114</v>
      </c>
      <c r="EC81" s="31">
        <v>-13.365239946491114</v>
      </c>
      <c r="ED81" s="31">
        <v>-11.437706763114479</v>
      </c>
      <c r="EE81" s="31">
        <v>-15.064900507640786</v>
      </c>
      <c r="EF81" s="31"/>
      <c r="EG81" s="31"/>
      <c r="EH81" s="31"/>
      <c r="EI81" s="31"/>
      <c r="EJ81" s="31"/>
      <c r="EK81" s="31"/>
      <c r="EL81" s="31"/>
      <c r="EM81" s="31"/>
      <c r="EN81" s="31">
        <v>7.4065935666270271</v>
      </c>
      <c r="EO81" s="31">
        <v>4.2072050321590702</v>
      </c>
      <c r="EP81" s="31">
        <v>5.3306565757985984</v>
      </c>
      <c r="EQ81" s="31">
        <v>7.074901011053071</v>
      </c>
      <c r="ER81" s="31">
        <v>2.9929430794542178</v>
      </c>
      <c r="ES81" s="31">
        <v>4.5550432551594104</v>
      </c>
      <c r="ET81" s="31">
        <v>-0.95185334660709653</v>
      </c>
      <c r="EU81" s="31">
        <v>2.3552840706880001</v>
      </c>
      <c r="EV81" s="31">
        <v>80</v>
      </c>
      <c r="EW81" s="31">
        <v>3.5228621932379114</v>
      </c>
      <c r="EX81" s="31">
        <v>-2.3955851835608031</v>
      </c>
      <c r="EY81" s="31"/>
      <c r="EZ81" s="31"/>
    </row>
    <row r="82" spans="1:156" x14ac:dyDescent="0.2">
      <c r="A82" s="31" t="s">
        <v>162</v>
      </c>
      <c r="B82" s="31">
        <v>2007</v>
      </c>
      <c r="C82" s="31">
        <v>9</v>
      </c>
      <c r="D82" s="31"/>
      <c r="E82" s="31">
        <v>6.9</v>
      </c>
      <c r="F82" s="31"/>
      <c r="G82" s="31">
        <v>79.400000000000006</v>
      </c>
      <c r="H82" s="31">
        <v>79.400000000000006</v>
      </c>
      <c r="I82" s="31">
        <v>79.400000000000006</v>
      </c>
      <c r="J82" s="31">
        <v>6.9</v>
      </c>
      <c r="K82" s="31">
        <v>-16.700000000000003</v>
      </c>
      <c r="L82" s="31">
        <v>-18.3</v>
      </c>
      <c r="M82" s="31">
        <v>6.7</v>
      </c>
      <c r="N82" s="31">
        <v>-1.1000000000000014</v>
      </c>
      <c r="O82" s="31">
        <v>0.42</v>
      </c>
      <c r="P82" s="31">
        <v>13.8</v>
      </c>
      <c r="Q82" s="31"/>
      <c r="R82" s="31">
        <v>-1.2411716388815726</v>
      </c>
      <c r="S82" s="31">
        <v>0.35208994525428228</v>
      </c>
      <c r="T82" s="31">
        <v>0.26271872200194879</v>
      </c>
      <c r="U82" s="31">
        <v>3.6766428932475281</v>
      </c>
      <c r="V82" s="31"/>
      <c r="W82" s="31"/>
      <c r="X82" s="31"/>
      <c r="Y82" s="31"/>
      <c r="Z82" s="31">
        <v>-0.63065982053052971</v>
      </c>
      <c r="AA82" s="31">
        <v>8.422751453297975</v>
      </c>
      <c r="AB82" s="31">
        <v>1.3326337327202284</v>
      </c>
      <c r="AC82" s="31">
        <v>1.8626436321098401</v>
      </c>
      <c r="AD82" s="31">
        <v>-1.0030049672714754</v>
      </c>
      <c r="AE82" s="31">
        <v>1.5676758608922681</v>
      </c>
      <c r="AF82" s="31">
        <v>-2.1753762271410557</v>
      </c>
      <c r="AG82" s="31">
        <v>1.3556910161898533E-3</v>
      </c>
      <c r="AH82" s="31">
        <v>-0.81318204732400545</v>
      </c>
      <c r="AI82" s="31">
        <v>0.28450760173623735</v>
      </c>
      <c r="AJ82" s="31">
        <v>2.9849764888452484</v>
      </c>
      <c r="AK82" s="31">
        <v>-9.0526303917840778E-2</v>
      </c>
      <c r="AL82" s="31">
        <v>-0.30105155849895482</v>
      </c>
      <c r="AM82" s="31">
        <v>3.02702706979494</v>
      </c>
      <c r="AN82" s="31"/>
      <c r="AO82" s="31"/>
      <c r="AP82" s="31"/>
      <c r="AQ82" s="31">
        <v>93</v>
      </c>
      <c r="AR82" s="31">
        <v>0</v>
      </c>
      <c r="AS82" s="31">
        <v>0</v>
      </c>
      <c r="AT82" s="31">
        <v>0</v>
      </c>
      <c r="AU82" s="31">
        <v>0</v>
      </c>
      <c r="AV82" s="31">
        <v>0</v>
      </c>
      <c r="AW82" s="31">
        <v>0</v>
      </c>
      <c r="AX82" s="31">
        <v>0</v>
      </c>
      <c r="AY82" s="31">
        <v>0</v>
      </c>
      <c r="AZ82" s="31">
        <v>5.2718199460583888</v>
      </c>
      <c r="BA82" s="31">
        <v>5.7455226477551227</v>
      </c>
      <c r="BB82" s="31">
        <v>3.7084686367929973</v>
      </c>
      <c r="BC82" s="31">
        <v>4.920305639862474</v>
      </c>
      <c r="BD82" s="31">
        <v>6.101821150120748</v>
      </c>
      <c r="BE82" s="31">
        <v>5.7858049802762332</v>
      </c>
      <c r="BF82" s="31">
        <v>75</v>
      </c>
      <c r="BG82" s="31">
        <v>0</v>
      </c>
      <c r="BH82" s="31">
        <v>0</v>
      </c>
      <c r="BI82" s="31">
        <v>0</v>
      </c>
      <c r="BJ82" s="31">
        <v>0</v>
      </c>
      <c r="BK82" s="31">
        <v>0</v>
      </c>
      <c r="BL82" s="31">
        <v>0</v>
      </c>
      <c r="BM82" s="31">
        <v>0</v>
      </c>
      <c r="BN82" s="31">
        <v>0</v>
      </c>
      <c r="BO82" s="31"/>
      <c r="BP82" s="31"/>
      <c r="BQ82" s="31"/>
      <c r="BR82" s="31"/>
      <c r="BS82" s="31">
        <v>2036.8664845055364</v>
      </c>
      <c r="BT82" s="31">
        <v>3.3456857787497079</v>
      </c>
      <c r="BU82" s="31">
        <v>6</v>
      </c>
      <c r="BV82" s="31">
        <v>0.2528530309798947</v>
      </c>
      <c r="BW82" s="31">
        <v>1380</v>
      </c>
      <c r="BX82" s="31">
        <v>463.31005580878292</v>
      </c>
      <c r="BY82" s="31">
        <v>-3.0642343600690065</v>
      </c>
      <c r="BZ82" s="31">
        <v>23.272457768773393</v>
      </c>
      <c r="CA82" s="31">
        <v>10.777208130501354</v>
      </c>
      <c r="CB82" s="31">
        <v>32.026647023472172</v>
      </c>
      <c r="CC82" s="31">
        <v>5.0154086776784794</v>
      </c>
      <c r="CD82" s="31">
        <v>17.724409259735801</v>
      </c>
      <c r="CE82" s="31">
        <v>-4.8190822902228856</v>
      </c>
      <c r="CF82" s="31">
        <v>9.6052056451884447</v>
      </c>
      <c r="CG82" s="31">
        <v>0.60439955620449126</v>
      </c>
      <c r="CH82" s="31">
        <v>15.714921742427297</v>
      </c>
      <c r="CI82" s="31">
        <v>-0.6133330800949004</v>
      </c>
      <c r="CJ82" s="31">
        <v>6.1550829156925175</v>
      </c>
      <c r="CK82" s="31">
        <v>-8.1831557895962952</v>
      </c>
      <c r="CL82" s="31">
        <v>6.3497826187761106</v>
      </c>
      <c r="CM82" s="31">
        <v>1.2556134449243386</v>
      </c>
      <c r="CN82" s="31">
        <v>12.612275571156903</v>
      </c>
      <c r="CO82" s="31">
        <v>-15.985324779099685</v>
      </c>
      <c r="CP82" s="31">
        <v>10.040261577210646</v>
      </c>
      <c r="CQ82" s="31">
        <v>4.6236187433652471</v>
      </c>
      <c r="CR82" s="31">
        <v>0.12452118635393411</v>
      </c>
      <c r="CS82" s="31">
        <v>3.1536858681407471</v>
      </c>
      <c r="CT82" s="31">
        <v>9.9221791193713607</v>
      </c>
      <c r="CU82" s="31">
        <v>-1.1328604835058216</v>
      </c>
      <c r="CV82" s="31">
        <v>2.8787877633540657</v>
      </c>
      <c r="CW82" s="31">
        <v>-3.9954853508457631</v>
      </c>
      <c r="CX82" s="31">
        <v>-2.340845425480012</v>
      </c>
      <c r="CY82" s="31">
        <v>-2.6936579847650299</v>
      </c>
      <c r="CZ82" s="31">
        <v>0.92757185506148365</v>
      </c>
      <c r="DA82" s="31">
        <v>-6.3236638467167916</v>
      </c>
      <c r="DB82" s="31">
        <v>-11.427313526311739</v>
      </c>
      <c r="DC82" s="31">
        <v>0</v>
      </c>
      <c r="DD82" s="31">
        <v>0</v>
      </c>
      <c r="DE82" s="31">
        <v>1</v>
      </c>
      <c r="DF82" s="31">
        <v>-9.9999999999999645E-2</v>
      </c>
      <c r="DG82" s="31">
        <v>1</v>
      </c>
      <c r="DH82" s="31">
        <v>0</v>
      </c>
      <c r="DI82" s="31">
        <v>0</v>
      </c>
      <c r="DJ82" s="31">
        <v>0</v>
      </c>
      <c r="DK82" s="31">
        <v>0</v>
      </c>
      <c r="DL82" s="31">
        <f t="shared" si="1"/>
        <v>0</v>
      </c>
      <c r="DM82" s="31">
        <v>-1.7363739362228492</v>
      </c>
      <c r="DN82" s="31">
        <v>0.91943252584523438</v>
      </c>
      <c r="DO82" s="31">
        <v>-2.4510384699989807</v>
      </c>
      <c r="DP82" s="31">
        <v>-10.846996702109703</v>
      </c>
      <c r="DQ82" s="31">
        <v>-3.778569735154768E-2</v>
      </c>
      <c r="DR82" s="31">
        <v>0.30658346754874272</v>
      </c>
      <c r="DS82" s="31">
        <v>-3.5453277166203404E-3</v>
      </c>
      <c r="DT82" s="31">
        <v>36.179299129251049</v>
      </c>
      <c r="DU82" s="31">
        <v>-6.6240696764813958</v>
      </c>
      <c r="DV82" s="31">
        <v>-3.4327784944342787</v>
      </c>
      <c r="DW82" s="31">
        <v>6.3848631377673021E-2</v>
      </c>
      <c r="DX82" s="31">
        <v>-2.7652594887654813</v>
      </c>
      <c r="DY82" s="31">
        <v>-3.7714527028135674</v>
      </c>
      <c r="DZ82" s="31">
        <v>-1.4352538768894936</v>
      </c>
      <c r="EA82" s="31">
        <v>-4.3351707193918561</v>
      </c>
      <c r="EB82" s="31">
        <v>-15.66396507818812</v>
      </c>
      <c r="EC82" s="31">
        <v>-15.66396507818812</v>
      </c>
      <c r="ED82" s="31">
        <v>-10.880160201465181</v>
      </c>
      <c r="EE82" s="31">
        <v>-11.437706763114479</v>
      </c>
      <c r="EF82" s="31"/>
      <c r="EG82" s="31"/>
      <c r="EH82" s="31"/>
      <c r="EI82" s="31"/>
      <c r="EJ82" s="31"/>
      <c r="EK82" s="31"/>
      <c r="EL82" s="31"/>
      <c r="EM82" s="31"/>
      <c r="EN82" s="31">
        <v>9.1381932678098554</v>
      </c>
      <c r="EO82" s="31">
        <v>3.4646917528474401</v>
      </c>
      <c r="EP82" s="31">
        <v>18.388356270250881</v>
      </c>
      <c r="EQ82" s="31">
        <v>10.505442815502175</v>
      </c>
      <c r="ER82" s="31">
        <v>2.151770767109928</v>
      </c>
      <c r="ES82" s="31">
        <v>17.396416155524168</v>
      </c>
      <c r="ET82" s="31">
        <v>5.3306565757985984</v>
      </c>
      <c r="EU82" s="31">
        <v>2.9929430794542178</v>
      </c>
      <c r="EV82" s="31">
        <v>81</v>
      </c>
      <c r="EW82" s="31">
        <v>4.2072050321590702</v>
      </c>
      <c r="EX82" s="31">
        <v>4.5550432551594104</v>
      </c>
      <c r="EY82" s="31"/>
      <c r="EZ82" s="31"/>
    </row>
    <row r="83" spans="1:156" x14ac:dyDescent="0.2">
      <c r="A83" s="31" t="s">
        <v>163</v>
      </c>
      <c r="B83" s="31">
        <v>2007</v>
      </c>
      <c r="C83" s="31">
        <v>11</v>
      </c>
      <c r="D83" s="31"/>
      <c r="E83" s="31">
        <v>7.4</v>
      </c>
      <c r="F83" s="31"/>
      <c r="G83" s="31">
        <v>84.3</v>
      </c>
      <c r="H83" s="31">
        <v>84.3</v>
      </c>
      <c r="I83" s="31">
        <v>84.3</v>
      </c>
      <c r="J83" s="31">
        <v>7.4</v>
      </c>
      <c r="K83" s="31">
        <v>-14.21</v>
      </c>
      <c r="L83" s="31">
        <v>-19.199999999999996</v>
      </c>
      <c r="M83" s="31">
        <v>8.5999999999999979</v>
      </c>
      <c r="N83" s="31">
        <v>-0.99000000000000199</v>
      </c>
      <c r="O83" s="31">
        <v>0.36</v>
      </c>
      <c r="P83" s="31">
        <v>13.2</v>
      </c>
      <c r="Q83" s="31"/>
      <c r="R83" s="31">
        <v>2.9881260466753301</v>
      </c>
      <c r="S83" s="31">
        <v>-0.8603194531180216</v>
      </c>
      <c r="T83" s="31">
        <v>3.3418947571992494</v>
      </c>
      <c r="U83" s="31">
        <v>5.2071631065336996</v>
      </c>
      <c r="V83" s="31"/>
      <c r="W83" s="31"/>
      <c r="X83" s="31"/>
      <c r="Y83" s="31"/>
      <c r="Z83" s="31">
        <v>7.2696153781500055</v>
      </c>
      <c r="AA83" s="31">
        <v>-0.63065982053052971</v>
      </c>
      <c r="AB83" s="31">
        <v>4.4490089195252187</v>
      </c>
      <c r="AC83" s="31">
        <v>0.41323072959656532</v>
      </c>
      <c r="AD83" s="31">
        <v>2.497843307282424</v>
      </c>
      <c r="AE83" s="31">
        <v>3.7727737376571531</v>
      </c>
      <c r="AF83" s="31">
        <v>-1.6719118363705059</v>
      </c>
      <c r="AG83" s="31">
        <v>-6.3928989707815631E-2</v>
      </c>
      <c r="AH83" s="31">
        <v>3.5827574274463245</v>
      </c>
      <c r="AI83" s="31">
        <v>5.5003723574390335</v>
      </c>
      <c r="AJ83" s="31">
        <v>7.272106368415109</v>
      </c>
      <c r="AK83" s="31">
        <v>4.7952181162571463</v>
      </c>
      <c r="AL83" s="31">
        <v>3.4570011429424028</v>
      </c>
      <c r="AM83" s="31">
        <v>7.8722173588631961</v>
      </c>
      <c r="AN83" s="31"/>
      <c r="AO83" s="31"/>
      <c r="AP83" s="31"/>
      <c r="AQ83" s="31">
        <v>95</v>
      </c>
      <c r="AR83" s="31">
        <v>0</v>
      </c>
      <c r="AS83" s="31">
        <v>0</v>
      </c>
      <c r="AT83" s="31">
        <v>0</v>
      </c>
      <c r="AU83" s="31">
        <v>0</v>
      </c>
      <c r="AV83" s="31">
        <v>0</v>
      </c>
      <c r="AW83" s="31">
        <v>0</v>
      </c>
      <c r="AX83" s="31">
        <v>0</v>
      </c>
      <c r="AY83" s="31">
        <v>0</v>
      </c>
      <c r="AZ83" s="31">
        <v>-3.0683952527851965</v>
      </c>
      <c r="BA83" s="31">
        <v>-1.5187418371770298</v>
      </c>
      <c r="BB83" s="31">
        <v>-3.0801542282165806</v>
      </c>
      <c r="BC83" s="31">
        <v>-2.0872921223780745</v>
      </c>
      <c r="BD83" s="31">
        <v>-2.6419297091015919</v>
      </c>
      <c r="BE83" s="31">
        <v>-1.1719419198824421</v>
      </c>
      <c r="BF83" s="31">
        <v>75</v>
      </c>
      <c r="BG83" s="31">
        <v>0</v>
      </c>
      <c r="BH83" s="31">
        <v>0</v>
      </c>
      <c r="BI83" s="31">
        <v>0</v>
      </c>
      <c r="BJ83" s="31">
        <v>0</v>
      </c>
      <c r="BK83" s="31">
        <v>0</v>
      </c>
      <c r="BL83" s="31">
        <v>0</v>
      </c>
      <c r="BM83" s="31">
        <v>0</v>
      </c>
      <c r="BN83" s="31">
        <v>0</v>
      </c>
      <c r="BO83" s="31"/>
      <c r="BP83" s="31"/>
      <c r="BQ83" s="31"/>
      <c r="BR83" s="31"/>
      <c r="BS83" s="31">
        <v>2121.9835003389294</v>
      </c>
      <c r="BT83" s="31">
        <v>3.1959890016443624</v>
      </c>
      <c r="BU83" s="31">
        <v>5.9</v>
      </c>
      <c r="BV83" s="31">
        <v>0.34242268082220628</v>
      </c>
      <c r="BW83" s="31">
        <v>1221</v>
      </c>
      <c r="BX83" s="31">
        <v>477.21462998888586</v>
      </c>
      <c r="BY83" s="31">
        <v>-4.570380755690465</v>
      </c>
      <c r="BZ83" s="31">
        <v>25.740255378155076</v>
      </c>
      <c r="CA83" s="31">
        <v>12.361810574439531</v>
      </c>
      <c r="CB83" s="31">
        <v>37.371007079860263</v>
      </c>
      <c r="CC83" s="31">
        <v>15.72180465727984</v>
      </c>
      <c r="CD83" s="31">
        <v>17.588576740764186</v>
      </c>
      <c r="CE83" s="31">
        <v>-8.049735378642362</v>
      </c>
      <c r="CF83" s="31">
        <v>8.6908068080570757</v>
      </c>
      <c r="CG83" s="31">
        <v>-0.91305742944388513</v>
      </c>
      <c r="CH83" s="31">
        <v>16.444800633684224</v>
      </c>
      <c r="CI83" s="31">
        <v>3.4113030145806391</v>
      </c>
      <c r="CJ83" s="31">
        <v>3.5751636209559479</v>
      </c>
      <c r="CK83" s="31">
        <v>-9.0255312232827158</v>
      </c>
      <c r="CL83" s="31">
        <v>8.2290611814574053</v>
      </c>
      <c r="CM83" s="31">
        <v>2.5322552807514356</v>
      </c>
      <c r="CN83" s="31">
        <v>18.152420689202046</v>
      </c>
      <c r="CO83" s="31">
        <v>-5.1892443771356067</v>
      </c>
      <c r="CP83" s="31">
        <v>10.629860746744091</v>
      </c>
      <c r="CQ83" s="31">
        <v>-1.9029889129445041</v>
      </c>
      <c r="CR83" s="31">
        <v>0.1479559579363309</v>
      </c>
      <c r="CS83" s="31">
        <v>-1.7729020170323309</v>
      </c>
      <c r="CT83" s="31">
        <v>0.57197994188072487</v>
      </c>
      <c r="CU83" s="31">
        <v>-0.30860936112705639</v>
      </c>
      <c r="CV83" s="31">
        <v>1.9044908319950977</v>
      </c>
      <c r="CW83" s="31">
        <v>-0.27149869679082012</v>
      </c>
      <c r="CX83" s="31">
        <v>-0.77459788144701702</v>
      </c>
      <c r="CY83" s="31">
        <v>-3.3928868397609517</v>
      </c>
      <c r="CZ83" s="31">
        <v>-2.2051275641016939</v>
      </c>
      <c r="DA83" s="31">
        <v>-2.691345429202086</v>
      </c>
      <c r="DB83" s="31">
        <v>-10.825495997896503</v>
      </c>
      <c r="DC83" s="31">
        <v>0</v>
      </c>
      <c r="DD83" s="31">
        <v>0</v>
      </c>
      <c r="DE83" s="31">
        <v>1</v>
      </c>
      <c r="DF83" s="31">
        <v>0.5</v>
      </c>
      <c r="DG83" s="31">
        <v>1</v>
      </c>
      <c r="DH83" s="31">
        <v>0</v>
      </c>
      <c r="DI83" s="31">
        <v>0</v>
      </c>
      <c r="DJ83" s="31">
        <v>0</v>
      </c>
      <c r="DK83" s="31">
        <v>1</v>
      </c>
      <c r="DL83" s="31">
        <f t="shared" si="1"/>
        <v>1</v>
      </c>
      <c r="DM83" s="31">
        <v>2.7603275045732039</v>
      </c>
      <c r="DN83" s="31">
        <v>-0.41746337690055435</v>
      </c>
      <c r="DO83" s="31">
        <v>1.8769466526914143</v>
      </c>
      <c r="DP83" s="31">
        <v>76.517878190832036</v>
      </c>
      <c r="DQ83" s="31">
        <v>0.36749824238191181</v>
      </c>
      <c r="DR83" s="31">
        <v>-6.6639548412824767E-2</v>
      </c>
      <c r="DS83" s="31">
        <v>9.2180830692653953E-2</v>
      </c>
      <c r="DT83" s="31">
        <v>-127.4038494656693</v>
      </c>
      <c r="DU83" s="31">
        <v>-2.5664526925617359</v>
      </c>
      <c r="DV83" s="31">
        <v>1.5747579202080153</v>
      </c>
      <c r="DW83" s="31">
        <v>-3.4327784944342787</v>
      </c>
      <c r="DX83" s="31">
        <v>14.207229133742675</v>
      </c>
      <c r="DY83" s="31">
        <v>-6.0954787750681803</v>
      </c>
      <c r="DZ83" s="31">
        <v>-3.7570503320871476</v>
      </c>
      <c r="EA83" s="31">
        <v>-1.4352538768894936</v>
      </c>
      <c r="EB83" s="31">
        <v>-4.6843154848508242</v>
      </c>
      <c r="EC83" s="31">
        <v>-4.6843154848508242</v>
      </c>
      <c r="ED83" s="31">
        <v>2.2174316751408969</v>
      </c>
      <c r="EE83" s="31">
        <v>-10.880160201465181</v>
      </c>
      <c r="EF83" s="31"/>
      <c r="EG83" s="31"/>
      <c r="EH83" s="31"/>
      <c r="EI83" s="31"/>
      <c r="EJ83" s="31"/>
      <c r="EK83" s="31"/>
      <c r="EL83" s="31"/>
      <c r="EM83" s="31"/>
      <c r="EN83" s="31">
        <v>-1.2411716388815726</v>
      </c>
      <c r="EO83" s="31">
        <v>0.26271872200194879</v>
      </c>
      <c r="EP83" s="31">
        <v>3.6766428932475281</v>
      </c>
      <c r="EQ83" s="31">
        <v>1.3326337327202284</v>
      </c>
      <c r="ER83" s="31">
        <v>-1.0030049672714754</v>
      </c>
      <c r="ES83" s="31">
        <v>1.5676758608922681</v>
      </c>
      <c r="ET83" s="31">
        <v>18.388356270250881</v>
      </c>
      <c r="EU83" s="31">
        <v>2.151770767109928</v>
      </c>
      <c r="EV83" s="31">
        <v>82</v>
      </c>
      <c r="EW83" s="31">
        <v>3.4646917528474401</v>
      </c>
      <c r="EX83" s="31">
        <v>17.396416155524168</v>
      </c>
      <c r="EY83" s="31"/>
      <c r="EZ83" s="31"/>
    </row>
    <row r="84" spans="1:156" x14ac:dyDescent="0.2">
      <c r="A84" s="31" t="s">
        <v>164</v>
      </c>
      <c r="B84" s="31">
        <v>2008</v>
      </c>
      <c r="C84" s="31">
        <v>1</v>
      </c>
      <c r="D84" s="31"/>
      <c r="E84" s="31">
        <v>7.5</v>
      </c>
      <c r="F84" s="31"/>
      <c r="G84" s="31">
        <v>86</v>
      </c>
      <c r="H84" s="31">
        <v>86</v>
      </c>
      <c r="I84" s="31">
        <v>86</v>
      </c>
      <c r="J84" s="31">
        <v>7.5</v>
      </c>
      <c r="K84" s="31">
        <v>-6.799999999999998</v>
      </c>
      <c r="L84" s="31">
        <v>-10.8</v>
      </c>
      <c r="M84" s="31">
        <v>12.4</v>
      </c>
      <c r="N84" s="31">
        <v>24.800999999999995</v>
      </c>
      <c r="O84" s="31">
        <v>0.33</v>
      </c>
      <c r="P84" s="31"/>
      <c r="Q84" s="31"/>
      <c r="R84" s="31">
        <v>8.0560726401604157</v>
      </c>
      <c r="S84" s="31">
        <v>8.4085420159732127</v>
      </c>
      <c r="T84" s="31">
        <v>6.3532142745928137</v>
      </c>
      <c r="U84" s="31">
        <v>30.630676730358804</v>
      </c>
      <c r="V84" s="31"/>
      <c r="W84" s="31"/>
      <c r="X84" s="31"/>
      <c r="Y84" s="31"/>
      <c r="Z84" s="31">
        <v>6.1026429188175726</v>
      </c>
      <c r="AA84" s="31">
        <v>7.2696153781500055</v>
      </c>
      <c r="AB84" s="31">
        <v>9.7698927043563515</v>
      </c>
      <c r="AC84" s="31">
        <v>8.9479664539447548</v>
      </c>
      <c r="AD84" s="31">
        <v>5.2854222577204544</v>
      </c>
      <c r="AE84" s="31">
        <v>29.286491645028814</v>
      </c>
      <c r="AF84" s="31"/>
      <c r="AG84" s="31">
        <v>-4.9321746323657066E-2</v>
      </c>
      <c r="AH84" s="31">
        <v>3.7827218885098688</v>
      </c>
      <c r="AI84" s="31">
        <v>4.2523013042128497</v>
      </c>
      <c r="AJ84" s="31">
        <v>7.7463661275548645</v>
      </c>
      <c r="AK84" s="31">
        <v>3.1528030320121161</v>
      </c>
      <c r="AL84" s="31">
        <v>4.5860274936630816</v>
      </c>
      <c r="AM84" s="31"/>
      <c r="AN84" s="31"/>
      <c r="AO84" s="31"/>
      <c r="AP84" s="31"/>
      <c r="AQ84" s="31">
        <v>97</v>
      </c>
      <c r="AR84" s="31">
        <v>0</v>
      </c>
      <c r="AS84" s="31"/>
      <c r="AT84" s="31">
        <v>0</v>
      </c>
      <c r="AU84" s="31">
        <v>0</v>
      </c>
      <c r="AV84" s="31">
        <v>0</v>
      </c>
      <c r="AW84" s="31">
        <v>0</v>
      </c>
      <c r="AX84" s="31">
        <v>0</v>
      </c>
      <c r="AY84" s="31">
        <v>0</v>
      </c>
      <c r="AZ84" s="31">
        <v>3.1582741499624865</v>
      </c>
      <c r="BA84" s="31">
        <v>4.4632026763855039</v>
      </c>
      <c r="BB84" s="31">
        <v>4.2616310286644721</v>
      </c>
      <c r="BC84" s="31">
        <v>2.9391625908097918</v>
      </c>
      <c r="BD84" s="31">
        <v>4.7290701043431218</v>
      </c>
      <c r="BE84" s="31">
        <v>4.3730538751766579</v>
      </c>
      <c r="BF84" s="31">
        <v>78</v>
      </c>
      <c r="BG84" s="31">
        <v>0</v>
      </c>
      <c r="BH84" s="31">
        <v>0</v>
      </c>
      <c r="BI84" s="31">
        <v>0</v>
      </c>
      <c r="BJ84" s="31">
        <v>0</v>
      </c>
      <c r="BK84" s="31">
        <v>0</v>
      </c>
      <c r="BL84" s="31">
        <v>0</v>
      </c>
      <c r="BM84" s="31">
        <v>0</v>
      </c>
      <c r="BN84" s="31">
        <v>0</v>
      </c>
      <c r="BO84" s="31"/>
      <c r="BP84" s="31"/>
      <c r="BQ84" s="31"/>
      <c r="BR84" s="31"/>
      <c r="BS84" s="31">
        <v>2067.8053526858334</v>
      </c>
      <c r="BT84" s="31">
        <v>2.0888015719738666</v>
      </c>
      <c r="BU84" s="31">
        <v>5.8</v>
      </c>
      <c r="BV84" s="31">
        <v>0.51851393987788741</v>
      </c>
      <c r="BW84" s="31"/>
      <c r="BX84" s="31"/>
      <c r="BY84" s="31">
        <v>5.3832212179636487</v>
      </c>
      <c r="BZ84" s="31">
        <v>32.9860420378509</v>
      </c>
      <c r="CA84" s="31">
        <v>18.866413018377703</v>
      </c>
      <c r="CB84" s="31">
        <v>50.392593783755025</v>
      </c>
      <c r="CC84" s="31"/>
      <c r="CD84" s="31"/>
      <c r="CE84" s="31">
        <v>1.8337572686996761</v>
      </c>
      <c r="CF84" s="31">
        <v>16.984310116665306</v>
      </c>
      <c r="CG84" s="31">
        <v>6.869485584907725</v>
      </c>
      <c r="CH84" s="31">
        <v>28.049093902386179</v>
      </c>
      <c r="CI84" s="31"/>
      <c r="CJ84" s="31"/>
      <c r="CK84" s="31">
        <v>-3.4799716578803235</v>
      </c>
      <c r="CL84" s="31">
        <v>11.875801269202729</v>
      </c>
      <c r="CM84" s="31">
        <v>5.708897116578532</v>
      </c>
      <c r="CN84" s="31">
        <v>29.10883737845387</v>
      </c>
      <c r="CO84" s="31"/>
      <c r="CP84" s="31"/>
      <c r="CQ84" s="31">
        <v>-1.7257475667135169</v>
      </c>
      <c r="CR84" s="31">
        <v>2.123070726706743</v>
      </c>
      <c r="CS84" s="31">
        <v>10.215554090783712</v>
      </c>
      <c r="CT84" s="31">
        <v>1.0059667955227511</v>
      </c>
      <c r="CU84" s="31">
        <v>-3.632429498886685</v>
      </c>
      <c r="CV84" s="31">
        <v>0.49710778656332022</v>
      </c>
      <c r="CW84" s="31">
        <v>-1.908959184893904</v>
      </c>
      <c r="CX84" s="31">
        <v>3.2725553944689945</v>
      </c>
      <c r="CY84" s="31">
        <v>-1.5774972291810461</v>
      </c>
      <c r="CZ84" s="31">
        <v>1.7661794458921982</v>
      </c>
      <c r="DA84" s="31">
        <v>0.34855274809379816</v>
      </c>
      <c r="DB84" s="31">
        <v>2.1247997227897772</v>
      </c>
      <c r="DC84" s="31">
        <v>0</v>
      </c>
      <c r="DD84" s="31">
        <v>0</v>
      </c>
      <c r="DE84" s="31">
        <v>1</v>
      </c>
      <c r="DF84" s="31">
        <v>9.9999999999999645E-2</v>
      </c>
      <c r="DG84" s="31">
        <v>1</v>
      </c>
      <c r="DH84" s="31">
        <v>0</v>
      </c>
      <c r="DI84" s="31">
        <v>0</v>
      </c>
      <c r="DJ84" s="31">
        <v>0</v>
      </c>
      <c r="DK84" s="31">
        <v>1</v>
      </c>
      <c r="DL84" s="31">
        <f t="shared" si="1"/>
        <v>1</v>
      </c>
      <c r="DM84" s="31">
        <v>7.7692075916222301</v>
      </c>
      <c r="DN84" s="31">
        <v>8.6196790003587189</v>
      </c>
      <c r="DO84" s="31">
        <v>4.1054678586219886</v>
      </c>
      <c r="DP84" s="31">
        <v>-66.746803489523714</v>
      </c>
      <c r="DQ84" s="31">
        <v>-0.66583547720878955</v>
      </c>
      <c r="DR84" s="31">
        <v>-6.624443615860999E-2</v>
      </c>
      <c r="DS84" s="31">
        <v>0.21572320340950246</v>
      </c>
      <c r="DT84" s="31"/>
      <c r="DU84" s="31"/>
      <c r="DV84" s="31"/>
      <c r="DW84" s="31">
        <v>1.5747579202080153</v>
      </c>
      <c r="DX84" s="31"/>
      <c r="DY84" s="31">
        <v>2.5228738120737422</v>
      </c>
      <c r="DZ84" s="31">
        <v>6.015815318879894</v>
      </c>
      <c r="EA84" s="31">
        <v>-3.7570503320871476</v>
      </c>
      <c r="EB84" s="31"/>
      <c r="EC84" s="31"/>
      <c r="ED84" s="31"/>
      <c r="EE84" s="31">
        <v>2.2174316751408969</v>
      </c>
      <c r="EF84" s="31"/>
      <c r="EG84" s="31"/>
      <c r="EH84" s="31"/>
      <c r="EI84" s="31"/>
      <c r="EJ84" s="31"/>
      <c r="EK84" s="31"/>
      <c r="EL84" s="31"/>
      <c r="EM84" s="31"/>
      <c r="EN84" s="31">
        <v>2.9881260466753301</v>
      </c>
      <c r="EO84" s="31">
        <v>3.3418947571992494</v>
      </c>
      <c r="EP84" s="31">
        <v>5.2071631065336996</v>
      </c>
      <c r="EQ84" s="31">
        <v>4.4490089195252187</v>
      </c>
      <c r="ER84" s="31">
        <v>2.497843307282424</v>
      </c>
      <c r="ES84" s="31">
        <v>3.7727737376571531</v>
      </c>
      <c r="ET84" s="31">
        <v>3.6766428932475281</v>
      </c>
      <c r="EU84" s="31">
        <v>-1.0030049672714754</v>
      </c>
      <c r="EV84" s="31">
        <v>83</v>
      </c>
      <c r="EW84" s="31">
        <v>0.26271872200194879</v>
      </c>
      <c r="EX84" s="31">
        <v>1.5676758608922681</v>
      </c>
      <c r="EY84" s="31"/>
      <c r="EZ84" s="31"/>
    </row>
    <row r="85" spans="1:156" x14ac:dyDescent="0.2">
      <c r="A85" s="31" t="s">
        <v>165</v>
      </c>
      <c r="B85" s="31">
        <v>2008</v>
      </c>
      <c r="C85" s="31">
        <v>3</v>
      </c>
      <c r="D85" s="31"/>
      <c r="E85" s="31">
        <v>7.4</v>
      </c>
      <c r="F85" s="31"/>
      <c r="G85" s="31">
        <v>85</v>
      </c>
      <c r="H85" s="31">
        <v>85</v>
      </c>
      <c r="I85" s="31">
        <v>85</v>
      </c>
      <c r="J85" s="31">
        <v>7.4</v>
      </c>
      <c r="K85" s="31">
        <v>-8.8999999999999986</v>
      </c>
      <c r="L85" s="31">
        <v>-6.3099999999999978</v>
      </c>
      <c r="M85" s="31">
        <v>27.199999999999996</v>
      </c>
      <c r="N85" s="31">
        <v>26.499999999999996</v>
      </c>
      <c r="O85" s="31">
        <v>0.33</v>
      </c>
      <c r="P85" s="31"/>
      <c r="Q85" s="31"/>
      <c r="R85" s="31">
        <v>-0.94666548828497621</v>
      </c>
      <c r="S85" s="31">
        <v>4.6967704122496876</v>
      </c>
      <c r="T85" s="31">
        <v>19.026179810166759</v>
      </c>
      <c r="U85" s="31">
        <v>17.71131670990572</v>
      </c>
      <c r="V85" s="31"/>
      <c r="W85" s="31"/>
      <c r="X85" s="31"/>
      <c r="Y85" s="31"/>
      <c r="Z85" s="31">
        <v>3.5031215178699204</v>
      </c>
      <c r="AA85" s="31">
        <v>6.1026429188175726</v>
      </c>
      <c r="AB85" s="31">
        <v>1.8303533344484382</v>
      </c>
      <c r="AC85" s="31">
        <v>9.4031563596510779</v>
      </c>
      <c r="AD85" s="31">
        <v>17.497370598295486</v>
      </c>
      <c r="AE85" s="31">
        <v>14.355169722139559</v>
      </c>
      <c r="AF85" s="31"/>
      <c r="AG85" s="31">
        <v>-2.0710203504230661E-2</v>
      </c>
      <c r="AH85" s="31">
        <v>3.2078331748481332</v>
      </c>
      <c r="AI85" s="31">
        <v>1.6764871340955239</v>
      </c>
      <c r="AJ85" s="31">
        <v>1.9724304526254599</v>
      </c>
      <c r="AK85" s="31">
        <v>1.9326191218057573</v>
      </c>
      <c r="AL85" s="31">
        <v>3.5860274936630816</v>
      </c>
      <c r="AM85" s="31"/>
      <c r="AN85" s="31"/>
      <c r="AO85" s="31"/>
      <c r="AP85" s="31"/>
      <c r="AQ85" s="31">
        <v>99</v>
      </c>
      <c r="AR85" s="31">
        <v>0</v>
      </c>
      <c r="AS85" s="31"/>
      <c r="AT85" s="31">
        <v>0</v>
      </c>
      <c r="AU85" s="31">
        <v>0</v>
      </c>
      <c r="AV85" s="31">
        <v>0</v>
      </c>
      <c r="AW85" s="31">
        <v>0</v>
      </c>
      <c r="AX85" s="31">
        <v>0</v>
      </c>
      <c r="AY85" s="31">
        <v>0</v>
      </c>
      <c r="AZ85" s="31">
        <v>2.5271777040943157</v>
      </c>
      <c r="BA85" s="31">
        <v>3.0742874413566841</v>
      </c>
      <c r="BB85" s="31">
        <v>9.1342627414435509E-2</v>
      </c>
      <c r="BC85" s="31">
        <v>1.9547674838260012</v>
      </c>
      <c r="BD85" s="31"/>
      <c r="BE85" s="31"/>
      <c r="BF85" s="31">
        <v>78</v>
      </c>
      <c r="BG85" s="31">
        <v>0</v>
      </c>
      <c r="BH85" s="31">
        <v>0</v>
      </c>
      <c r="BI85" s="31">
        <v>0</v>
      </c>
      <c r="BJ85" s="31">
        <v>0</v>
      </c>
      <c r="BK85" s="31">
        <v>0</v>
      </c>
      <c r="BL85" s="31">
        <v>0</v>
      </c>
      <c r="BM85" s="31">
        <v>0</v>
      </c>
      <c r="BN85" s="31">
        <v>0</v>
      </c>
      <c r="BO85" s="31"/>
      <c r="BP85" s="31"/>
      <c r="BQ85" s="31"/>
      <c r="BR85" s="31"/>
      <c r="BS85" s="31">
        <v>2210.5608016603414</v>
      </c>
      <c r="BT85" s="31">
        <v>2.2490183752897028</v>
      </c>
      <c r="BU85" s="31">
        <v>6.4</v>
      </c>
      <c r="BV85" s="31">
        <v>0.34242268082220628</v>
      </c>
      <c r="BW85" s="31"/>
      <c r="BX85" s="31"/>
      <c r="BY85" s="31">
        <v>-3.4189835913712736</v>
      </c>
      <c r="BZ85" s="31">
        <v>30.909804714106336</v>
      </c>
      <c r="CA85" s="31">
        <v>22.198798354748668</v>
      </c>
      <c r="CB85" s="31">
        <v>42.681007079860265</v>
      </c>
      <c r="CC85" s="31"/>
      <c r="CD85" s="31"/>
      <c r="CE85" s="31">
        <v>2.4148628510147843</v>
      </c>
      <c r="CF85" s="31">
        <v>21.489720840271136</v>
      </c>
      <c r="CG85" s="31">
        <v>15.064227498798022</v>
      </c>
      <c r="CH85" s="31">
        <v>29.334800633684221</v>
      </c>
      <c r="CI85" s="31"/>
      <c r="CJ85" s="31"/>
      <c r="CK85" s="31">
        <v>6.7206067992067773</v>
      </c>
      <c r="CL85" s="31">
        <v>26.697978917322533</v>
      </c>
      <c r="CM85" s="31">
        <v>24.249046101615949</v>
      </c>
      <c r="CN85" s="31">
        <v>36.75242068920204</v>
      </c>
      <c r="CO85" s="31"/>
      <c r="CP85" s="31"/>
      <c r="CQ85" s="31">
        <v>9.5265448147440352</v>
      </c>
      <c r="CR85" s="31">
        <v>7.5643306493570268</v>
      </c>
      <c r="CS85" s="31"/>
      <c r="CT85" s="31"/>
      <c r="CU85" s="31">
        <v>8.6800071927973832</v>
      </c>
      <c r="CV85" s="31">
        <v>9.17280178092612</v>
      </c>
      <c r="CW85" s="31">
        <v>6.6229591868141959</v>
      </c>
      <c r="CX85" s="31"/>
      <c r="CY85" s="31">
        <v>4.9396734728171197</v>
      </c>
      <c r="CZ85" s="31">
        <v>4.1679702060419164</v>
      </c>
      <c r="DA85" s="31">
        <v>2.8816188103205849</v>
      </c>
      <c r="DB85" s="31"/>
      <c r="DC85" s="31">
        <v>0</v>
      </c>
      <c r="DD85" s="31">
        <v>0</v>
      </c>
      <c r="DE85" s="31">
        <v>1</v>
      </c>
      <c r="DF85" s="31">
        <v>-9.9999999999999645E-2</v>
      </c>
      <c r="DG85" s="31">
        <v>1</v>
      </c>
      <c r="DH85" s="31">
        <v>0</v>
      </c>
      <c r="DI85" s="31">
        <v>0</v>
      </c>
      <c r="DJ85" s="31">
        <v>0</v>
      </c>
      <c r="DK85" s="31">
        <v>1</v>
      </c>
      <c r="DL85" s="31">
        <f t="shared" si="1"/>
        <v>1</v>
      </c>
      <c r="DM85" s="31">
        <v>-1.4464969457793349</v>
      </c>
      <c r="DN85" s="31">
        <v>6.1189581261110524</v>
      </c>
      <c r="DO85" s="31">
        <v>15.476063049888285</v>
      </c>
      <c r="DP85" s="31">
        <v>137.85910195114914</v>
      </c>
      <c r="DQ85" s="31">
        <v>0.84390791624696204</v>
      </c>
      <c r="DR85" s="31">
        <v>0.63181519098053485</v>
      </c>
      <c r="DS85" s="31">
        <v>-7.5064427576997939E-2</v>
      </c>
      <c r="DT85" s="31"/>
      <c r="DU85" s="31"/>
      <c r="DV85" s="31"/>
      <c r="DW85" s="31"/>
      <c r="DX85" s="31"/>
      <c r="DY85" s="31">
        <v>7.8523497801515552</v>
      </c>
      <c r="DZ85" s="31">
        <v>7.9254806147851609</v>
      </c>
      <c r="EA85" s="31">
        <v>6.015815318879894</v>
      </c>
      <c r="EB85" s="31"/>
      <c r="EC85" s="31"/>
      <c r="ED85" s="31"/>
      <c r="EE85" s="31"/>
      <c r="EF85" s="31"/>
      <c r="EG85" s="31"/>
      <c r="EH85" s="31"/>
      <c r="EI85" s="31"/>
      <c r="EJ85" s="31"/>
      <c r="EK85" s="31"/>
      <c r="EL85" s="31"/>
      <c r="EM85" s="31"/>
      <c r="EN85" s="31">
        <v>8.0560726401604157</v>
      </c>
      <c r="EO85" s="31">
        <v>6.3532142745928137</v>
      </c>
      <c r="EP85" s="31">
        <v>30.630676730358804</v>
      </c>
      <c r="EQ85" s="31">
        <v>9.7698927043563515</v>
      </c>
      <c r="ER85" s="31">
        <v>5.2854222577204544</v>
      </c>
      <c r="ES85" s="31">
        <v>29.286491645028814</v>
      </c>
      <c r="ET85" s="31">
        <v>5.2071631065336996</v>
      </c>
      <c r="EU85" s="31">
        <v>2.497843307282424</v>
      </c>
      <c r="EV85" s="31">
        <v>84</v>
      </c>
      <c r="EW85" s="31">
        <v>3.3418947571992494</v>
      </c>
      <c r="EX85" s="31">
        <v>3.7727737376571531</v>
      </c>
      <c r="EY85" s="31"/>
      <c r="EZ85" s="31"/>
    </row>
    <row r="86" spans="1:156" x14ac:dyDescent="0.2">
      <c r="A86" s="31" t="s">
        <v>166</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v>3.5031215178699204</v>
      </c>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v>0.55230806386276488</v>
      </c>
      <c r="BA86" s="31">
        <v>-3.3997123620309444</v>
      </c>
      <c r="BB86" s="31">
        <v>-0.61599118991021196</v>
      </c>
      <c r="BC86" s="31">
        <v>-3.1910689728849917</v>
      </c>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v>-7.2985281351492395</v>
      </c>
      <c r="CR86" s="31">
        <v>6.2442180808589125</v>
      </c>
      <c r="CS86" s="31"/>
      <c r="CT86" s="31"/>
      <c r="CU86" s="31">
        <v>2.2673187776356958</v>
      </c>
      <c r="CV86" s="31">
        <v>8.3019046146000424</v>
      </c>
      <c r="CW86" s="31">
        <v>11.646820593344009</v>
      </c>
      <c r="CX86" s="31"/>
      <c r="CY86" s="31">
        <v>10.494047888717276</v>
      </c>
      <c r="CZ86" s="31">
        <v>16.091038509186845</v>
      </c>
      <c r="DA86" s="31">
        <v>19.012574197972683</v>
      </c>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v>7.9254806147851609</v>
      </c>
      <c r="EB86" s="31"/>
      <c r="EC86" s="31"/>
      <c r="ED86" s="31"/>
      <c r="EE86" s="31"/>
      <c r="EF86" s="31"/>
      <c r="EG86" s="31"/>
      <c r="EH86" s="31"/>
      <c r="EI86" s="31"/>
      <c r="EJ86" s="31"/>
      <c r="EK86" s="31"/>
      <c r="EL86" s="31"/>
      <c r="EM86" s="31"/>
      <c r="EN86" s="31">
        <v>-0.94666548828497621</v>
      </c>
      <c r="EO86" s="31">
        <v>19.026179810166759</v>
      </c>
      <c r="EP86" s="31">
        <v>17.71131670990572</v>
      </c>
      <c r="EQ86" s="31">
        <v>1.8303533344484382</v>
      </c>
      <c r="ER86" s="31">
        <v>17.497370598295486</v>
      </c>
      <c r="ES86" s="31">
        <v>14.355169722139559</v>
      </c>
      <c r="ET86" s="31">
        <v>30.630676730358804</v>
      </c>
      <c r="EU86" s="31">
        <v>5.2854222577204544</v>
      </c>
      <c r="EV86" s="31">
        <v>85</v>
      </c>
      <c r="EW86" s="31">
        <v>6.3532142745928137</v>
      </c>
      <c r="EX86" s="31">
        <v>29.286491645028814</v>
      </c>
      <c r="EY86" s="31"/>
      <c r="EZ86" s="31"/>
    </row>
    <row r="87" spans="1:156" x14ac:dyDescent="0.2">
      <c r="A87" s="31" t="s">
        <v>428</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v>17.71131670990572</v>
      </c>
      <c r="EU87" s="31">
        <v>17.497370598295486</v>
      </c>
      <c r="EV87" s="31">
        <v>86</v>
      </c>
      <c r="EW87" s="31">
        <v>19.026179810166759</v>
      </c>
      <c r="EX87" s="31">
        <v>14.355169722139559</v>
      </c>
      <c r="EY87" s="31"/>
      <c r="EZ87" s="31"/>
    </row>
    <row r="88" spans="1:156" x14ac:dyDescent="0.2">
      <c r="EY88" s="31"/>
    </row>
    <row r="89" spans="1:156" x14ac:dyDescent="0.2">
      <c r="EY89" s="31"/>
    </row>
    <row r="90" spans="1:156" x14ac:dyDescent="0.2">
      <c r="EY90" s="31"/>
    </row>
    <row r="91" spans="1:156" x14ac:dyDescent="0.2">
      <c r="EY91" s="31"/>
    </row>
    <row r="92" spans="1:156" x14ac:dyDescent="0.2">
      <c r="EY92" s="31"/>
    </row>
    <row r="93" spans="1:156" x14ac:dyDescent="0.2">
      <c r="EY93" s="31"/>
    </row>
    <row r="94" spans="1:156" x14ac:dyDescent="0.2">
      <c r="EY94" s="31"/>
    </row>
    <row r="95" spans="1:156" x14ac:dyDescent="0.2">
      <c r="EY95" s="31"/>
    </row>
    <row r="96" spans="1:156" x14ac:dyDescent="0.2">
      <c r="EY96" s="31"/>
    </row>
    <row r="97" spans="155:155" x14ac:dyDescent="0.2">
      <c r="EY97" s="31"/>
    </row>
    <row r="98" spans="155:155" x14ac:dyDescent="0.2">
      <c r="EY98" s="31"/>
    </row>
    <row r="99" spans="155:155" x14ac:dyDescent="0.2">
      <c r="EY99" s="31"/>
    </row>
    <row r="100" spans="155:155" x14ac:dyDescent="0.2">
      <c r="EY100" s="31"/>
    </row>
    <row r="101" spans="155:155" x14ac:dyDescent="0.2">
      <c r="EY101" s="31"/>
    </row>
    <row r="102" spans="155:155" x14ac:dyDescent="0.2">
      <c r="EY102" s="31"/>
    </row>
    <row r="103" spans="155:155" x14ac:dyDescent="0.2">
      <c r="EY103" s="31"/>
    </row>
    <row r="104" spans="155:155" x14ac:dyDescent="0.2">
      <c r="EY104" s="31"/>
    </row>
    <row r="105" spans="155:155" x14ac:dyDescent="0.2">
      <c r="EY105" s="31"/>
    </row>
    <row r="106" spans="155:155" x14ac:dyDescent="0.2">
      <c r="EY106" s="31"/>
    </row>
    <row r="107" spans="155:155" x14ac:dyDescent="0.2">
      <c r="EY107" s="31"/>
    </row>
    <row r="108" spans="155:155" x14ac:dyDescent="0.2">
      <c r="EY108" s="31"/>
    </row>
    <row r="109" spans="155:155" x14ac:dyDescent="0.2">
      <c r="EY109" s="31"/>
    </row>
    <row r="110" spans="155:155" x14ac:dyDescent="0.2">
      <c r="EY110" s="31"/>
    </row>
    <row r="111" spans="155:155" x14ac:dyDescent="0.2">
      <c r="EY111" s="31"/>
    </row>
    <row r="112" spans="155:155" x14ac:dyDescent="0.2">
      <c r="EY112" s="31"/>
    </row>
    <row r="113" spans="155:155" x14ac:dyDescent="0.2">
      <c r="EY113" s="31"/>
    </row>
    <row r="114" spans="155:155" x14ac:dyDescent="0.2">
      <c r="EY114" s="31"/>
    </row>
    <row r="115" spans="155:155" x14ac:dyDescent="0.2">
      <c r="EY115" s="31"/>
    </row>
    <row r="116" spans="155:155" x14ac:dyDescent="0.2">
      <c r="EY116" s="31"/>
    </row>
    <row r="117" spans="155:155" x14ac:dyDescent="0.2">
      <c r="EY117" s="31"/>
    </row>
  </sheetData>
  <hyperlinks>
    <hyperlink ref="Y1" r:id="rId1" display="Fecmyel1@FD0.344_Resyrus Fractional difference of Resyrus, d = 0.344"/>
    <hyperlink ref="AL1" r:id="rId2" display="FD0884yellong@Fractional difference of yeltsin10pt, d = 0.884, but using three previous observations that include interpola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9"/>
  <sheetViews>
    <sheetView workbookViewId="0">
      <pane xSplit="2" ySplit="2" topLeftCell="C274" activePane="bottomRight" state="frozen"/>
      <selection pane="topRight" activeCell="B1" sqref="B1"/>
      <selection pane="bottomLeft" activeCell="A3" sqref="A3"/>
      <selection pane="bottomRight" activeCell="H282" sqref="H282"/>
    </sheetView>
  </sheetViews>
  <sheetFormatPr defaultRowHeight="15" x14ac:dyDescent="0.25"/>
  <cols>
    <col min="1" max="3" width="9.140625" style="32"/>
    <col min="5" max="7" width="9.140625" style="32"/>
    <col min="8" max="8" width="9.140625" style="11"/>
    <col min="9" max="14" width="9.140625" style="32"/>
    <col min="15" max="15" width="9.140625" style="51"/>
    <col min="16" max="17" width="9.140625" style="32"/>
    <col min="18" max="18" width="9.140625" style="51"/>
    <col min="19" max="24" width="9.140625" style="32"/>
    <col min="25" max="25" width="9.140625" style="11"/>
    <col min="26" max="16384" width="9.140625" style="32"/>
  </cols>
  <sheetData>
    <row r="1" spans="1:34" ht="11.25" x14ac:dyDescent="0.2">
      <c r="D1" s="11"/>
      <c r="F1" s="32" t="s">
        <v>46</v>
      </c>
      <c r="P1" s="32" t="s">
        <v>47</v>
      </c>
    </row>
    <row r="2" spans="1:34" ht="11.25" x14ac:dyDescent="0.2">
      <c r="C2" s="32" t="s">
        <v>169</v>
      </c>
      <c r="D2" s="11" t="s">
        <v>431</v>
      </c>
      <c r="E2" s="32" t="s">
        <v>432</v>
      </c>
      <c r="F2" s="32" t="s">
        <v>170</v>
      </c>
      <c r="G2" s="32" t="s">
        <v>28</v>
      </c>
      <c r="H2" s="51" t="s">
        <v>43</v>
      </c>
      <c r="I2" s="32" t="s">
        <v>44</v>
      </c>
      <c r="J2" s="32" t="s">
        <v>45</v>
      </c>
      <c r="N2" s="32" t="s">
        <v>40</v>
      </c>
      <c r="O2" s="32" t="s">
        <v>41</v>
      </c>
      <c r="P2" s="32" t="s">
        <v>42</v>
      </c>
      <c r="Q2" s="32" t="s">
        <v>28</v>
      </c>
      <c r="R2" s="51" t="s">
        <v>48</v>
      </c>
      <c r="S2" s="32" t="s">
        <v>278</v>
      </c>
      <c r="T2" s="32" t="s">
        <v>45</v>
      </c>
      <c r="U2" s="32" t="s">
        <v>50</v>
      </c>
      <c r="V2" s="32" t="s">
        <v>51</v>
      </c>
      <c r="W2" s="31"/>
      <c r="X2" s="31"/>
      <c r="Y2" s="51"/>
    </row>
    <row r="3" spans="1:34" ht="11.25" x14ac:dyDescent="0.2">
      <c r="A3" s="32">
        <v>1985</v>
      </c>
      <c r="B3" s="44">
        <v>31048</v>
      </c>
      <c r="D3" s="11"/>
      <c r="H3" s="51"/>
      <c r="J3" s="51"/>
      <c r="Y3" s="51"/>
    </row>
    <row r="4" spans="1:34" ht="11.25" x14ac:dyDescent="0.2">
      <c r="B4" s="44" t="s">
        <v>29</v>
      </c>
      <c r="D4" s="11"/>
      <c r="H4" s="51"/>
      <c r="J4" s="51"/>
      <c r="Y4" s="51"/>
    </row>
    <row r="5" spans="1:34" ht="11.25" x14ac:dyDescent="0.2">
      <c r="B5" s="44" t="s">
        <v>30</v>
      </c>
      <c r="D5" s="11"/>
      <c r="H5" s="51"/>
      <c r="J5" s="51"/>
      <c r="M5" s="44">
        <v>31413</v>
      </c>
      <c r="Y5" s="51"/>
    </row>
    <row r="6" spans="1:34" ht="11.25" x14ac:dyDescent="0.2">
      <c r="B6" s="44" t="s">
        <v>31</v>
      </c>
      <c r="D6" s="11"/>
      <c r="H6" s="51"/>
      <c r="J6" s="51"/>
      <c r="M6" s="44" t="s">
        <v>30</v>
      </c>
      <c r="Y6" s="51"/>
    </row>
    <row r="7" spans="1:34" ht="11.25" x14ac:dyDescent="0.2">
      <c r="B7" s="44" t="s">
        <v>32</v>
      </c>
      <c r="D7" s="11"/>
      <c r="H7" s="51"/>
      <c r="J7" s="51"/>
      <c r="M7" s="44" t="s">
        <v>32</v>
      </c>
      <c r="Y7" s="51"/>
      <c r="AH7" s="53"/>
    </row>
    <row r="8" spans="1:34" ht="11.25" x14ac:dyDescent="0.2">
      <c r="B8" s="44" t="s">
        <v>33</v>
      </c>
      <c r="D8" s="11"/>
      <c r="H8" s="51"/>
      <c r="J8" s="51"/>
      <c r="M8" s="44" t="s">
        <v>34</v>
      </c>
      <c r="Y8" s="51"/>
      <c r="AH8" s="55"/>
    </row>
    <row r="9" spans="1:34" ht="11.25" x14ac:dyDescent="0.2">
      <c r="B9" s="44" t="s">
        <v>34</v>
      </c>
      <c r="D9" s="11"/>
      <c r="H9" s="51"/>
      <c r="J9" s="51"/>
      <c r="M9" s="44" t="s">
        <v>36</v>
      </c>
      <c r="O9" s="52"/>
      <c r="Y9" s="51"/>
      <c r="AH9" s="52"/>
    </row>
    <row r="10" spans="1:34" ht="11.25" x14ac:dyDescent="0.2">
      <c r="B10" s="44" t="s">
        <v>35</v>
      </c>
      <c r="D10" s="11"/>
      <c r="H10" s="51"/>
      <c r="J10" s="52"/>
      <c r="M10" s="44" t="s">
        <v>38</v>
      </c>
      <c r="O10" s="53"/>
      <c r="Y10" s="51"/>
      <c r="AH10" s="52"/>
    </row>
    <row r="11" spans="1:34" ht="11.25" x14ac:dyDescent="0.2">
      <c r="B11" s="44" t="s">
        <v>36</v>
      </c>
      <c r="D11" s="11"/>
      <c r="H11" s="51"/>
      <c r="J11" s="53"/>
      <c r="M11" s="44">
        <v>31778</v>
      </c>
      <c r="O11" s="53"/>
      <c r="Y11" s="51"/>
      <c r="AH11" s="52"/>
    </row>
    <row r="12" spans="1:34" ht="11.25" x14ac:dyDescent="0.2">
      <c r="B12" s="44" t="s">
        <v>37</v>
      </c>
      <c r="D12" s="11"/>
      <c r="H12" s="51"/>
      <c r="J12" s="53"/>
      <c r="M12" s="44" t="s">
        <v>30</v>
      </c>
      <c r="O12" s="52"/>
      <c r="Y12" s="51"/>
      <c r="AH12" s="52"/>
    </row>
    <row r="13" spans="1:34" ht="11.25" x14ac:dyDescent="0.2">
      <c r="B13" s="44" t="s">
        <v>38</v>
      </c>
      <c r="D13" s="11"/>
      <c r="H13" s="51"/>
      <c r="J13" s="52"/>
      <c r="M13" s="44" t="s">
        <v>32</v>
      </c>
      <c r="O13" s="52"/>
      <c r="Y13" s="51"/>
      <c r="AH13" s="52"/>
    </row>
    <row r="14" spans="1:34" ht="11.25" x14ac:dyDescent="0.2">
      <c r="B14" s="44" t="s">
        <v>39</v>
      </c>
      <c r="D14" s="11"/>
      <c r="H14" s="51"/>
      <c r="J14" s="52"/>
      <c r="M14" s="44" t="s">
        <v>34</v>
      </c>
      <c r="O14" s="53"/>
      <c r="Y14" s="51"/>
      <c r="AH14" s="52"/>
    </row>
    <row r="15" spans="1:34" ht="11.25" x14ac:dyDescent="0.2">
      <c r="A15" s="32">
        <f>A3+1</f>
        <v>1986</v>
      </c>
      <c r="B15" s="44">
        <v>31413</v>
      </c>
      <c r="D15" s="11"/>
      <c r="H15" s="51"/>
      <c r="J15" s="53"/>
      <c r="M15" s="44" t="s">
        <v>36</v>
      </c>
      <c r="O15" s="52"/>
      <c r="Y15" s="51"/>
      <c r="AB15" s="44"/>
      <c r="AH15" s="52"/>
    </row>
    <row r="16" spans="1:34" ht="11.25" x14ac:dyDescent="0.2">
      <c r="B16" s="44" t="s">
        <v>29</v>
      </c>
      <c r="D16" s="11"/>
      <c r="H16" s="51"/>
      <c r="J16" s="52"/>
      <c r="M16" s="44" t="s">
        <v>38</v>
      </c>
      <c r="O16" s="55"/>
      <c r="Y16" s="51"/>
      <c r="AB16" s="44"/>
      <c r="AH16" s="53"/>
    </row>
    <row r="17" spans="1:34" ht="11.25" x14ac:dyDescent="0.2">
      <c r="B17" s="44" t="s">
        <v>30</v>
      </c>
      <c r="D17" s="11"/>
      <c r="H17" s="51"/>
      <c r="J17" s="55"/>
      <c r="M17" s="44">
        <v>32143</v>
      </c>
      <c r="O17" s="52"/>
      <c r="Y17" s="51"/>
      <c r="AB17" s="44"/>
      <c r="AH17" s="52"/>
    </row>
    <row r="18" spans="1:34" ht="11.25" x14ac:dyDescent="0.2">
      <c r="B18" s="44" t="s">
        <v>31</v>
      </c>
      <c r="D18" s="11"/>
      <c r="H18" s="51"/>
      <c r="J18" s="52"/>
      <c r="M18" s="44" t="s">
        <v>30</v>
      </c>
      <c r="O18" s="52"/>
      <c r="Y18" s="51"/>
      <c r="AB18" s="44"/>
      <c r="AH18" s="52"/>
    </row>
    <row r="19" spans="1:34" ht="11.25" x14ac:dyDescent="0.2">
      <c r="B19" s="44" t="s">
        <v>32</v>
      </c>
      <c r="D19" s="11"/>
      <c r="H19" s="51"/>
      <c r="J19" s="52"/>
      <c r="M19" s="44" t="s">
        <v>32</v>
      </c>
      <c r="O19" s="52"/>
      <c r="Y19" s="51"/>
      <c r="AB19" s="44"/>
      <c r="AH19" s="52"/>
    </row>
    <row r="20" spans="1:34" ht="11.25" x14ac:dyDescent="0.2">
      <c r="B20" s="44" t="s">
        <v>33</v>
      </c>
      <c r="D20" s="11"/>
      <c r="H20" s="51"/>
      <c r="J20" s="52"/>
      <c r="M20" s="44" t="s">
        <v>34</v>
      </c>
      <c r="O20" s="52"/>
      <c r="Y20" s="51"/>
      <c r="AB20" s="44"/>
      <c r="AH20" s="52"/>
    </row>
    <row r="21" spans="1:34" ht="11.25" x14ac:dyDescent="0.2">
      <c r="B21" s="44" t="s">
        <v>34</v>
      </c>
      <c r="D21" s="11"/>
      <c r="H21" s="51"/>
      <c r="J21" s="52"/>
      <c r="M21" s="44" t="s">
        <v>36</v>
      </c>
      <c r="O21" s="52"/>
      <c r="Y21" s="51"/>
      <c r="AB21" s="44"/>
      <c r="AH21" s="52"/>
    </row>
    <row r="22" spans="1:34" ht="11.25" x14ac:dyDescent="0.2">
      <c r="B22" s="44" t="s">
        <v>35</v>
      </c>
      <c r="D22" s="11"/>
      <c r="H22" s="51"/>
      <c r="J22" s="52"/>
      <c r="M22" s="44" t="s">
        <v>38</v>
      </c>
      <c r="O22" s="52"/>
      <c r="Y22" s="51"/>
      <c r="AB22" s="44"/>
      <c r="AH22" s="52"/>
    </row>
    <row r="23" spans="1:34" ht="11.25" x14ac:dyDescent="0.2">
      <c r="B23" s="44" t="s">
        <v>36</v>
      </c>
      <c r="D23" s="11"/>
      <c r="H23" s="51"/>
      <c r="J23" s="52"/>
      <c r="M23" s="44">
        <v>32509</v>
      </c>
      <c r="O23" s="52"/>
      <c r="Y23" s="51"/>
      <c r="AB23" s="44"/>
      <c r="AH23" s="52"/>
    </row>
    <row r="24" spans="1:34" ht="11.25" x14ac:dyDescent="0.2">
      <c r="B24" s="44" t="s">
        <v>37</v>
      </c>
      <c r="D24" s="11"/>
      <c r="H24" s="51"/>
      <c r="J24" s="52"/>
      <c r="M24" s="44" t="s">
        <v>30</v>
      </c>
      <c r="O24" s="52"/>
      <c r="Y24" s="51"/>
      <c r="AB24" s="44"/>
      <c r="AH24" s="53"/>
    </row>
    <row r="25" spans="1:34" ht="11.25" x14ac:dyDescent="0.2">
      <c r="B25" s="44" t="s">
        <v>38</v>
      </c>
      <c r="D25" s="11"/>
      <c r="H25" s="51"/>
      <c r="J25" s="52"/>
      <c r="M25" s="44" t="s">
        <v>32</v>
      </c>
      <c r="O25" s="52"/>
      <c r="Y25" s="51"/>
      <c r="AB25" s="44"/>
      <c r="AH25" s="52"/>
    </row>
    <row r="26" spans="1:34" ht="11.25" x14ac:dyDescent="0.2">
      <c r="B26" s="44" t="s">
        <v>39</v>
      </c>
      <c r="D26" s="11"/>
      <c r="H26" s="51"/>
      <c r="J26" s="52"/>
      <c r="M26" s="44" t="s">
        <v>34</v>
      </c>
      <c r="O26" s="52"/>
      <c r="Y26" s="51"/>
      <c r="AB26" s="44"/>
      <c r="AH26" s="52"/>
    </row>
    <row r="27" spans="1:34" ht="11.25" x14ac:dyDescent="0.2">
      <c r="A27" s="32">
        <f>A15+1</f>
        <v>1987</v>
      </c>
      <c r="B27" s="44">
        <v>31778</v>
      </c>
      <c r="D27" s="11"/>
      <c r="H27" s="51"/>
      <c r="J27" s="52"/>
      <c r="M27" s="44" t="s">
        <v>36</v>
      </c>
      <c r="O27" s="52"/>
      <c r="Y27" s="51"/>
      <c r="AB27" s="44"/>
      <c r="AH27" s="52"/>
    </row>
    <row r="28" spans="1:34" ht="11.25" x14ac:dyDescent="0.2">
      <c r="B28" s="44" t="s">
        <v>29</v>
      </c>
      <c r="D28" s="11"/>
      <c r="H28" s="51"/>
      <c r="J28" s="52"/>
      <c r="M28" s="44" t="s">
        <v>38</v>
      </c>
      <c r="O28" s="52"/>
      <c r="Y28" s="51"/>
      <c r="AB28" s="44"/>
      <c r="AH28" s="53"/>
    </row>
    <row r="29" spans="1:34" ht="11.25" x14ac:dyDescent="0.2">
      <c r="B29" s="44" t="s">
        <v>30</v>
      </c>
      <c r="D29" s="11"/>
      <c r="H29" s="51"/>
      <c r="J29" s="52"/>
      <c r="M29" s="44">
        <v>32874</v>
      </c>
      <c r="O29" s="52"/>
      <c r="Q29" s="32">
        <v>56.4</v>
      </c>
      <c r="Y29" s="51"/>
      <c r="AB29" s="44"/>
      <c r="AH29" s="52"/>
    </row>
    <row r="30" spans="1:34" ht="11.25" x14ac:dyDescent="0.2">
      <c r="B30" s="44" t="s">
        <v>31</v>
      </c>
      <c r="D30" s="11"/>
      <c r="H30" s="51"/>
      <c r="J30" s="52"/>
      <c r="M30" s="44" t="s">
        <v>30</v>
      </c>
      <c r="O30" s="52"/>
      <c r="Q30" s="32">
        <v>62.1</v>
      </c>
      <c r="Y30" s="51"/>
      <c r="AB30" s="44"/>
      <c r="AH30" s="52"/>
    </row>
    <row r="31" spans="1:34" ht="11.25" x14ac:dyDescent="0.2">
      <c r="B31" s="44" t="s">
        <v>32</v>
      </c>
      <c r="D31" s="11"/>
      <c r="H31" s="51"/>
      <c r="J31" s="52"/>
      <c r="M31" s="44" t="s">
        <v>32</v>
      </c>
      <c r="O31" s="52"/>
      <c r="Y31" s="51"/>
      <c r="AB31" s="44"/>
      <c r="AH31" s="56"/>
    </row>
    <row r="32" spans="1:34" ht="11.25" x14ac:dyDescent="0.2">
      <c r="B32" s="44" t="s">
        <v>33</v>
      </c>
      <c r="D32" s="11"/>
      <c r="H32" s="51"/>
      <c r="J32" s="52"/>
      <c r="M32" s="44" t="s">
        <v>34</v>
      </c>
      <c r="O32" s="53"/>
      <c r="Q32" s="32">
        <v>80.7</v>
      </c>
      <c r="Y32" s="51"/>
      <c r="AB32" s="44"/>
      <c r="AH32" s="56"/>
    </row>
    <row r="33" spans="1:34" ht="11.25" x14ac:dyDescent="0.2">
      <c r="B33" s="44" t="s">
        <v>34</v>
      </c>
      <c r="D33" s="11"/>
      <c r="H33" s="51"/>
      <c r="J33" s="53"/>
      <c r="M33" s="44" t="s">
        <v>36</v>
      </c>
      <c r="O33" s="53"/>
      <c r="Y33" s="51"/>
      <c r="AB33" s="44"/>
      <c r="AH33" s="56"/>
    </row>
    <row r="34" spans="1:34" ht="11.25" x14ac:dyDescent="0.2">
      <c r="B34" s="44" t="s">
        <v>35</v>
      </c>
      <c r="D34" s="11"/>
      <c r="H34" s="51"/>
      <c r="J34" s="53"/>
      <c r="M34" s="44" t="s">
        <v>38</v>
      </c>
      <c r="O34" s="52"/>
      <c r="Y34" s="51"/>
      <c r="AB34" s="44"/>
      <c r="AH34" s="56"/>
    </row>
    <row r="35" spans="1:34" ht="11.25" x14ac:dyDescent="0.2">
      <c r="B35" s="44" t="s">
        <v>36</v>
      </c>
      <c r="D35" s="11"/>
      <c r="H35" s="51"/>
      <c r="J35" s="52"/>
      <c r="M35" s="44">
        <v>33239</v>
      </c>
      <c r="N35" s="32">
        <v>1991</v>
      </c>
      <c r="O35" s="53"/>
      <c r="Y35" s="51"/>
      <c r="AB35" s="44"/>
      <c r="AH35" s="56"/>
    </row>
    <row r="36" spans="1:34" ht="11.25" x14ac:dyDescent="0.2">
      <c r="B36" s="44" t="s">
        <v>37</v>
      </c>
      <c r="D36" s="11"/>
      <c r="H36" s="51"/>
      <c r="J36" s="53"/>
      <c r="M36" s="44" t="s">
        <v>30</v>
      </c>
      <c r="O36" s="52"/>
      <c r="Y36" s="51"/>
      <c r="AB36" s="44"/>
      <c r="AH36" s="56"/>
    </row>
    <row r="37" spans="1:34" ht="11.25" x14ac:dyDescent="0.2">
      <c r="B37" s="44" t="s">
        <v>38</v>
      </c>
      <c r="D37" s="11"/>
      <c r="H37" s="51"/>
      <c r="J37" s="52"/>
      <c r="M37" s="44" t="s">
        <v>32</v>
      </c>
      <c r="O37" s="52"/>
      <c r="Y37" s="51"/>
      <c r="AB37" s="44"/>
      <c r="AH37" s="56"/>
    </row>
    <row r="38" spans="1:34" ht="11.25" x14ac:dyDescent="0.2">
      <c r="B38" s="44" t="s">
        <v>39</v>
      </c>
      <c r="D38" s="11"/>
      <c r="H38" s="51"/>
      <c r="J38" s="52"/>
      <c r="M38" s="44" t="s">
        <v>34</v>
      </c>
      <c r="O38" s="52"/>
      <c r="R38" s="52">
        <v>5.21</v>
      </c>
      <c r="T38" s="52">
        <v>5.21</v>
      </c>
      <c r="Y38" s="51"/>
      <c r="AB38" s="44"/>
      <c r="AH38" s="56"/>
    </row>
    <row r="39" spans="1:34" ht="11.25" x14ac:dyDescent="0.2">
      <c r="A39" s="32">
        <f>A27+1</f>
        <v>1988</v>
      </c>
      <c r="B39" s="44">
        <v>32143</v>
      </c>
      <c r="D39" s="11"/>
      <c r="H39" s="51"/>
      <c r="J39" s="52"/>
      <c r="M39" s="44" t="s">
        <v>36</v>
      </c>
      <c r="O39" s="53"/>
      <c r="Q39" s="32">
        <v>80.900000000000006</v>
      </c>
      <c r="R39" s="53"/>
      <c r="T39" s="53"/>
      <c r="Y39" s="51"/>
      <c r="AB39" s="44"/>
      <c r="AH39" s="56"/>
    </row>
    <row r="40" spans="1:34" ht="11.25" x14ac:dyDescent="0.2">
      <c r="B40" s="44" t="s">
        <v>29</v>
      </c>
      <c r="D40" s="11"/>
      <c r="H40" s="51"/>
      <c r="J40" s="53"/>
      <c r="M40" s="44" t="s">
        <v>38</v>
      </c>
      <c r="O40" s="53"/>
      <c r="R40" s="52">
        <v>4.5</v>
      </c>
      <c r="T40" s="52">
        <v>4.5</v>
      </c>
      <c r="Y40" s="51"/>
      <c r="AB40" s="44"/>
      <c r="AH40" s="56"/>
    </row>
    <row r="41" spans="1:34" ht="11.25" x14ac:dyDescent="0.2">
      <c r="B41" s="44" t="s">
        <v>30</v>
      </c>
      <c r="D41" s="11"/>
      <c r="H41" s="51"/>
      <c r="J41" s="53"/>
      <c r="M41" s="44">
        <v>33604</v>
      </c>
      <c r="N41" s="32">
        <f>N35+1</f>
        <v>1992</v>
      </c>
      <c r="O41" s="53"/>
      <c r="Q41" s="32">
        <v>56.1</v>
      </c>
      <c r="R41" s="52">
        <v>5.0599999999999996</v>
      </c>
      <c r="T41" s="52">
        <v>5.0599999999999996</v>
      </c>
      <c r="Y41" s="51"/>
      <c r="AB41" s="44"/>
      <c r="AH41" s="56"/>
    </row>
    <row r="42" spans="1:34" ht="11.25" x14ac:dyDescent="0.2">
      <c r="B42" s="44" t="s">
        <v>31</v>
      </c>
      <c r="D42" s="11"/>
      <c r="H42" s="51"/>
      <c r="J42" s="53"/>
      <c r="M42" s="44" t="s">
        <v>30</v>
      </c>
      <c r="O42" s="52"/>
      <c r="Q42" s="32">
        <v>70.8</v>
      </c>
      <c r="R42" s="52">
        <v>4.5599999999999996</v>
      </c>
      <c r="T42" s="52">
        <v>4.5599999999999996</v>
      </c>
      <c r="Y42" s="51"/>
      <c r="AB42" s="44"/>
      <c r="AH42" s="56"/>
    </row>
    <row r="43" spans="1:34" ht="11.25" x14ac:dyDescent="0.2">
      <c r="B43" s="44" t="s">
        <v>32</v>
      </c>
      <c r="D43" s="11"/>
      <c r="H43" s="51"/>
      <c r="J43" s="52"/>
      <c r="M43" s="44" t="s">
        <v>32</v>
      </c>
      <c r="O43" s="52"/>
      <c r="R43" s="52">
        <v>4.49</v>
      </c>
      <c r="T43" s="52">
        <v>4.49</v>
      </c>
      <c r="Y43" s="51"/>
      <c r="AB43" s="44"/>
      <c r="AH43" s="56"/>
    </row>
    <row r="44" spans="1:34" ht="11.25" x14ac:dyDescent="0.2">
      <c r="B44" s="44" t="s">
        <v>33</v>
      </c>
      <c r="D44" s="11"/>
      <c r="H44" s="51"/>
      <c r="J44" s="52"/>
      <c r="M44" s="44" t="s">
        <v>34</v>
      </c>
      <c r="O44" s="52"/>
      <c r="R44" s="52">
        <v>3.88</v>
      </c>
      <c r="T44" s="52">
        <v>3.88</v>
      </c>
      <c r="Y44" s="51"/>
      <c r="AB44" s="44"/>
      <c r="AH44" s="56"/>
    </row>
    <row r="45" spans="1:34" ht="11.25" x14ac:dyDescent="0.2">
      <c r="B45" s="44" t="s">
        <v>34</v>
      </c>
      <c r="D45" s="11"/>
      <c r="H45" s="51"/>
      <c r="J45" s="52"/>
      <c r="M45" s="44" t="s">
        <v>36</v>
      </c>
      <c r="O45" s="52"/>
      <c r="R45" s="52">
        <v>4.25</v>
      </c>
      <c r="T45" s="52">
        <v>4.25</v>
      </c>
      <c r="Y45" s="51"/>
      <c r="AB45" s="44"/>
      <c r="AH45" s="56"/>
    </row>
    <row r="46" spans="1:34" ht="11.25" x14ac:dyDescent="0.2">
      <c r="B46" s="44" t="s">
        <v>35</v>
      </c>
      <c r="D46" s="11"/>
      <c r="H46" s="51"/>
      <c r="J46" s="52"/>
      <c r="M46" s="44" t="s">
        <v>38</v>
      </c>
      <c r="O46" s="56"/>
      <c r="Q46" s="32">
        <v>35.200000000000003</v>
      </c>
      <c r="R46" s="52">
        <v>4.37</v>
      </c>
      <c r="T46" s="52">
        <v>4.37</v>
      </c>
      <c r="Y46" s="51"/>
      <c r="AB46" s="44"/>
      <c r="AH46" s="56"/>
    </row>
    <row r="47" spans="1:34" ht="11.25" x14ac:dyDescent="0.2">
      <c r="B47" s="44" t="s">
        <v>36</v>
      </c>
      <c r="D47" s="11"/>
      <c r="H47" s="51"/>
      <c r="J47" s="56"/>
      <c r="M47" s="44">
        <v>33970</v>
      </c>
      <c r="N47" s="32">
        <f>N41+1</f>
        <v>1993</v>
      </c>
      <c r="O47" s="52"/>
      <c r="Q47" s="32">
        <v>38.200000000000003</v>
      </c>
      <c r="R47" s="52">
        <v>3.97</v>
      </c>
      <c r="T47" s="52">
        <v>3.97</v>
      </c>
      <c r="Y47" s="51"/>
      <c r="AB47" s="44"/>
      <c r="AH47" s="56"/>
    </row>
    <row r="48" spans="1:34" ht="11.25" x14ac:dyDescent="0.2">
      <c r="B48" s="44" t="s">
        <v>37</v>
      </c>
      <c r="D48" s="11"/>
      <c r="H48" s="51"/>
      <c r="J48" s="52"/>
      <c r="M48" s="44" t="s">
        <v>30</v>
      </c>
      <c r="O48" s="56"/>
      <c r="R48" s="52">
        <v>3.71</v>
      </c>
      <c r="T48" s="52">
        <v>3.71</v>
      </c>
      <c r="Y48" s="52"/>
      <c r="AB48" s="44"/>
      <c r="AH48" s="52"/>
    </row>
    <row r="49" spans="1:34" ht="11.25" x14ac:dyDescent="0.2">
      <c r="B49" s="44" t="s">
        <v>38</v>
      </c>
      <c r="D49" s="11"/>
      <c r="H49" s="51"/>
      <c r="J49" s="56"/>
      <c r="M49" s="44" t="s">
        <v>32</v>
      </c>
      <c r="O49" s="52"/>
      <c r="Q49" s="32">
        <v>39.700000000000003</v>
      </c>
      <c r="R49" s="52">
        <v>4.42</v>
      </c>
      <c r="T49" s="52">
        <v>4.42</v>
      </c>
      <c r="Y49" s="53"/>
      <c r="AB49" s="44"/>
      <c r="AH49" s="53"/>
    </row>
    <row r="50" spans="1:34" ht="11.25" x14ac:dyDescent="0.2">
      <c r="B50" s="44" t="s">
        <v>39</v>
      </c>
      <c r="D50" s="11"/>
      <c r="H50" s="51"/>
      <c r="J50" s="52"/>
      <c r="M50" s="44" t="s">
        <v>34</v>
      </c>
      <c r="O50" s="56"/>
      <c r="R50" s="53"/>
      <c r="T50" s="53"/>
      <c r="Y50" s="52"/>
      <c r="AB50" s="44"/>
      <c r="AH50" s="52"/>
    </row>
    <row r="51" spans="1:34" ht="11.25" x14ac:dyDescent="0.2">
      <c r="A51" s="32">
        <f>A39+1</f>
        <v>1989</v>
      </c>
      <c r="B51" s="44">
        <v>32509</v>
      </c>
      <c r="D51" s="11"/>
      <c r="H51" s="51"/>
      <c r="J51" s="56"/>
      <c r="M51" s="44" t="s">
        <v>36</v>
      </c>
      <c r="O51" s="52"/>
      <c r="R51" s="53"/>
      <c r="T51" s="53"/>
      <c r="Y51" s="52"/>
      <c r="AB51" s="44"/>
      <c r="AH51" s="52"/>
    </row>
    <row r="52" spans="1:34" ht="11.25" x14ac:dyDescent="0.2">
      <c r="B52" s="44" t="s">
        <v>29</v>
      </c>
      <c r="D52" s="11"/>
      <c r="H52" s="51"/>
      <c r="J52" s="52"/>
      <c r="M52" s="44" t="s">
        <v>38</v>
      </c>
      <c r="O52" s="56"/>
      <c r="R52" s="52">
        <v>4.13</v>
      </c>
      <c r="T52" s="52">
        <v>4.13</v>
      </c>
      <c r="W52" s="31"/>
      <c r="X52" s="31"/>
      <c r="Y52" s="52"/>
      <c r="AB52" s="44"/>
      <c r="AH52" s="52"/>
    </row>
    <row r="53" spans="1:34" ht="11.25" x14ac:dyDescent="0.2">
      <c r="B53" s="44" t="s">
        <v>30</v>
      </c>
      <c r="D53" s="11"/>
      <c r="H53" s="51"/>
      <c r="J53" s="56"/>
      <c r="M53" s="44">
        <v>34335</v>
      </c>
      <c r="N53" s="32">
        <f>N47+1</f>
        <v>1994</v>
      </c>
      <c r="O53" s="52"/>
      <c r="R53" s="53"/>
      <c r="S53" s="68"/>
      <c r="T53" s="53"/>
      <c r="W53" s="48"/>
      <c r="X53" s="31"/>
      <c r="Y53" s="52"/>
      <c r="AB53" s="44"/>
      <c r="AH53" s="52"/>
    </row>
    <row r="54" spans="1:34" ht="11.25" x14ac:dyDescent="0.2">
      <c r="B54" s="44" t="s">
        <v>31</v>
      </c>
      <c r="D54" s="11"/>
      <c r="H54" s="51"/>
      <c r="J54" s="52"/>
      <c r="M54" s="44" t="s">
        <v>30</v>
      </c>
      <c r="O54" s="56"/>
      <c r="Q54" s="32">
        <v>35.5</v>
      </c>
      <c r="R54" s="53"/>
      <c r="T54" s="53"/>
      <c r="W54" s="48"/>
      <c r="X54" s="31"/>
      <c r="Y54" s="52"/>
      <c r="AB54" s="44"/>
      <c r="AH54" s="52"/>
    </row>
    <row r="55" spans="1:34" ht="11.25" x14ac:dyDescent="0.2">
      <c r="B55" s="44" t="s">
        <v>32</v>
      </c>
      <c r="D55" s="11"/>
      <c r="H55" s="51"/>
      <c r="J55" s="56"/>
      <c r="M55" s="44" t="s">
        <v>32</v>
      </c>
      <c r="O55" s="52"/>
      <c r="Q55" s="32">
        <v>31.2</v>
      </c>
      <c r="R55" s="69">
        <v>3.7</v>
      </c>
      <c r="T55" s="52">
        <v>3.7</v>
      </c>
      <c r="W55" s="31"/>
      <c r="X55" s="31"/>
      <c r="Y55" s="52"/>
      <c r="AB55" s="44"/>
      <c r="AH55" s="52"/>
    </row>
    <row r="56" spans="1:34" ht="11.25" x14ac:dyDescent="0.2">
      <c r="B56" s="44" t="s">
        <v>33</v>
      </c>
      <c r="D56" s="11"/>
      <c r="H56" s="51"/>
      <c r="J56" s="52"/>
      <c r="M56" s="44" t="s">
        <v>34</v>
      </c>
      <c r="O56" s="56"/>
      <c r="Q56" s="32">
        <v>30.5</v>
      </c>
      <c r="R56" s="69">
        <v>3.81</v>
      </c>
      <c r="T56" s="52">
        <v>3.81</v>
      </c>
      <c r="W56" s="31"/>
      <c r="X56" s="31"/>
      <c r="Y56" s="52"/>
      <c r="AB56" s="44"/>
      <c r="AH56" s="52"/>
    </row>
    <row r="57" spans="1:34" ht="11.25" x14ac:dyDescent="0.2">
      <c r="B57" s="44" t="s">
        <v>34</v>
      </c>
      <c r="D57" s="11"/>
      <c r="H57" s="51"/>
      <c r="J57" s="56"/>
      <c r="M57" s="44" t="s">
        <v>36</v>
      </c>
      <c r="O57" s="52"/>
      <c r="Q57" s="32">
        <v>30.5</v>
      </c>
      <c r="R57" s="69">
        <v>3.55</v>
      </c>
      <c r="T57" s="52">
        <v>3.55</v>
      </c>
      <c r="W57" s="31"/>
      <c r="X57" s="31"/>
      <c r="Y57" s="52"/>
      <c r="AB57" s="44"/>
      <c r="AH57" s="52"/>
    </row>
    <row r="58" spans="1:34" ht="11.25" x14ac:dyDescent="0.2">
      <c r="B58" s="44" t="s">
        <v>35</v>
      </c>
      <c r="D58" s="11"/>
      <c r="H58" s="51"/>
      <c r="J58" s="52"/>
      <c r="M58" s="44" t="s">
        <v>38</v>
      </c>
      <c r="O58" s="56"/>
      <c r="R58" s="69">
        <v>3.41</v>
      </c>
      <c r="T58" s="52">
        <v>3.41</v>
      </c>
      <c r="W58" s="31"/>
      <c r="X58" s="31"/>
      <c r="Y58" s="52"/>
      <c r="AB58" s="44"/>
      <c r="AH58" s="52"/>
    </row>
    <row r="59" spans="1:34" ht="11.25" x14ac:dyDescent="0.2">
      <c r="B59" s="44" t="s">
        <v>36</v>
      </c>
      <c r="D59" s="11"/>
      <c r="H59" s="51"/>
      <c r="J59" s="56"/>
      <c r="M59" s="44">
        <v>34700</v>
      </c>
      <c r="N59" s="32">
        <f>N53+1</f>
        <v>1995</v>
      </c>
      <c r="O59" s="52"/>
      <c r="R59" s="69">
        <v>2.86</v>
      </c>
      <c r="T59" s="52">
        <v>2.86</v>
      </c>
      <c r="W59" s="31"/>
      <c r="X59" s="31"/>
      <c r="Y59" s="52"/>
      <c r="AB59" s="44"/>
      <c r="AH59" s="52"/>
    </row>
    <row r="60" spans="1:34" ht="11.25" x14ac:dyDescent="0.2">
      <c r="B60" s="44" t="s">
        <v>37</v>
      </c>
      <c r="D60" s="11"/>
      <c r="H60" s="51"/>
      <c r="J60" s="52"/>
      <c r="M60" s="44" t="s">
        <v>30</v>
      </c>
      <c r="O60" s="56"/>
      <c r="Q60" s="32">
        <v>12.6</v>
      </c>
      <c r="R60" s="69">
        <v>2.7</v>
      </c>
      <c r="T60" s="52">
        <v>2.7</v>
      </c>
      <c r="W60" s="31"/>
      <c r="X60" s="31"/>
      <c r="Y60" s="53"/>
      <c r="AB60" s="44"/>
      <c r="AH60" s="53"/>
    </row>
    <row r="61" spans="1:34" ht="11.25" x14ac:dyDescent="0.2">
      <c r="B61" s="44" t="s">
        <v>38</v>
      </c>
      <c r="D61" s="11"/>
      <c r="H61" s="51"/>
      <c r="J61" s="56"/>
      <c r="M61" s="44" t="s">
        <v>32</v>
      </c>
      <c r="O61" s="52"/>
      <c r="Q61" s="32">
        <v>15</v>
      </c>
      <c r="R61" s="69">
        <v>3.04</v>
      </c>
      <c r="T61" s="52">
        <v>3.04</v>
      </c>
      <c r="W61" s="31"/>
      <c r="X61" s="31"/>
      <c r="Y61" s="53"/>
      <c r="AB61" s="44"/>
      <c r="AH61" s="53"/>
    </row>
    <row r="62" spans="1:34" ht="11.25" x14ac:dyDescent="0.2">
      <c r="B62" s="44" t="s">
        <v>39</v>
      </c>
      <c r="C62" s="32">
        <v>55.3</v>
      </c>
      <c r="D62" s="11"/>
      <c r="G62" s="32">
        <v>55.3</v>
      </c>
      <c r="H62" s="51"/>
      <c r="J62" s="52"/>
      <c r="M62" s="44" t="s">
        <v>34</v>
      </c>
      <c r="O62" s="56"/>
      <c r="R62" s="69">
        <v>2.78</v>
      </c>
      <c r="T62" s="52">
        <v>2.78</v>
      </c>
      <c r="W62" s="31"/>
      <c r="X62" s="31"/>
      <c r="Y62" s="52"/>
      <c r="AB62" s="44"/>
      <c r="AH62" s="52"/>
    </row>
    <row r="63" spans="1:34" ht="11.25" x14ac:dyDescent="0.2">
      <c r="A63" s="32">
        <f>A51+1</f>
        <v>1990</v>
      </c>
      <c r="B63" s="44">
        <v>32874</v>
      </c>
      <c r="C63" s="32">
        <v>56.4</v>
      </c>
      <c r="D63" s="11"/>
      <c r="G63" s="32">
        <v>56.4</v>
      </c>
      <c r="H63" s="51"/>
      <c r="J63" s="56"/>
      <c r="M63" s="44" t="s">
        <v>36</v>
      </c>
      <c r="O63" s="52"/>
      <c r="Q63" s="32">
        <v>13.7</v>
      </c>
      <c r="R63" s="69">
        <v>3.1</v>
      </c>
      <c r="T63" s="52">
        <v>3.1</v>
      </c>
      <c r="W63" s="31"/>
      <c r="X63" s="31"/>
      <c r="Y63" s="53"/>
      <c r="AB63" s="44"/>
      <c r="AH63" s="53"/>
    </row>
    <row r="64" spans="1:34" ht="11.25" x14ac:dyDescent="0.2">
      <c r="B64" s="44" t="s">
        <v>29</v>
      </c>
      <c r="D64" s="11"/>
      <c r="H64" s="51"/>
      <c r="J64" s="52"/>
      <c r="M64" s="44" t="s">
        <v>38</v>
      </c>
      <c r="O64" s="56"/>
      <c r="R64" s="69">
        <v>2.9</v>
      </c>
      <c r="T64" s="52">
        <v>2.9</v>
      </c>
      <c r="W64" s="31"/>
      <c r="X64" s="31"/>
      <c r="Y64" s="53"/>
      <c r="AB64" s="44"/>
      <c r="AH64" s="53"/>
    </row>
    <row r="65" spans="1:34" ht="11.25" x14ac:dyDescent="0.2">
      <c r="B65" s="44" t="s">
        <v>30</v>
      </c>
      <c r="C65" s="32">
        <v>62.1</v>
      </c>
      <c r="D65" s="11"/>
      <c r="G65" s="32">
        <v>62.1</v>
      </c>
      <c r="H65" s="51"/>
      <c r="J65" s="56"/>
      <c r="M65" s="44">
        <v>35065</v>
      </c>
      <c r="N65" s="32">
        <f>N59+1</f>
        <v>1996</v>
      </c>
      <c r="O65" s="52"/>
      <c r="R65" s="69">
        <v>3.06</v>
      </c>
      <c r="T65" s="52">
        <v>3.06</v>
      </c>
      <c r="W65" s="31"/>
      <c r="X65" s="31"/>
      <c r="Y65" s="52"/>
      <c r="AB65" s="44"/>
      <c r="AH65" s="52"/>
    </row>
    <row r="66" spans="1:34" ht="11.25" x14ac:dyDescent="0.2">
      <c r="B66" s="44" t="s">
        <v>31</v>
      </c>
      <c r="D66" s="11"/>
      <c r="H66" s="51"/>
      <c r="J66" s="52"/>
      <c r="M66" s="44" t="s">
        <v>30</v>
      </c>
      <c r="O66" s="56"/>
      <c r="R66" s="69">
        <v>3.21</v>
      </c>
      <c r="T66" s="52">
        <v>3.21</v>
      </c>
      <c r="W66" s="31"/>
      <c r="X66" s="31"/>
      <c r="Y66" s="52"/>
      <c r="AB66" s="44"/>
      <c r="AH66" s="52"/>
    </row>
    <row r="67" spans="1:34" ht="11.25" x14ac:dyDescent="0.2">
      <c r="B67" s="44" t="s">
        <v>32</v>
      </c>
      <c r="D67" s="11"/>
      <c r="H67" s="51"/>
      <c r="J67" s="56"/>
      <c r="M67" s="44" t="s">
        <v>32</v>
      </c>
      <c r="O67" s="52"/>
      <c r="R67" s="69">
        <v>3.72</v>
      </c>
      <c r="T67" s="52">
        <v>3.72</v>
      </c>
      <c r="W67" s="31"/>
      <c r="X67" s="31"/>
      <c r="Y67" s="52"/>
      <c r="AB67" s="44"/>
      <c r="AH67" s="52"/>
    </row>
    <row r="68" spans="1:34" ht="11.25" x14ac:dyDescent="0.2">
      <c r="B68" s="44" t="s">
        <v>33</v>
      </c>
      <c r="C68" s="32">
        <v>67.7</v>
      </c>
      <c r="D68" s="11"/>
      <c r="G68" s="32">
        <v>67.7</v>
      </c>
      <c r="H68" s="51"/>
      <c r="J68" s="52"/>
      <c r="M68" s="44" t="s">
        <v>34</v>
      </c>
      <c r="O68" s="56"/>
      <c r="R68" s="69">
        <v>3.9</v>
      </c>
      <c r="T68" s="52">
        <v>3.9</v>
      </c>
      <c r="W68" s="31"/>
      <c r="X68" s="31"/>
      <c r="Y68" s="52"/>
      <c r="AB68" s="44"/>
      <c r="AH68" s="52"/>
    </row>
    <row r="69" spans="1:34" ht="11.25" x14ac:dyDescent="0.2">
      <c r="B69" s="44" t="s">
        <v>34</v>
      </c>
      <c r="C69" s="32">
        <v>80.7</v>
      </c>
      <c r="D69" s="11"/>
      <c r="G69" s="32">
        <v>80.7</v>
      </c>
      <c r="H69" s="51"/>
      <c r="J69" s="56"/>
      <c r="M69" s="44" t="s">
        <v>36</v>
      </c>
      <c r="O69" s="52"/>
      <c r="Q69" s="32">
        <v>27.8</v>
      </c>
      <c r="R69" s="69">
        <v>3.61</v>
      </c>
      <c r="T69" s="52">
        <v>3.61</v>
      </c>
      <c r="W69" s="31"/>
      <c r="X69" s="31"/>
      <c r="Y69" s="52"/>
      <c r="AB69" s="44"/>
      <c r="AH69" s="52"/>
    </row>
    <row r="70" spans="1:34" ht="11.25" x14ac:dyDescent="0.2">
      <c r="B70" s="44" t="s">
        <v>35</v>
      </c>
      <c r="C70" s="32">
        <v>80.400000000000006</v>
      </c>
      <c r="D70" s="11"/>
      <c r="G70" s="32">
        <v>80.400000000000006</v>
      </c>
      <c r="H70" s="51"/>
      <c r="J70" s="52"/>
      <c r="M70" s="44" t="s">
        <v>38</v>
      </c>
      <c r="O70" s="56"/>
      <c r="Q70" s="32">
        <v>25.1</v>
      </c>
      <c r="R70" s="69">
        <v>3.23</v>
      </c>
      <c r="T70" s="52">
        <v>3.23</v>
      </c>
      <c r="U70" s="32">
        <f>Q70-Q69</f>
        <v>-2.6999999999999993</v>
      </c>
      <c r="V70" s="51">
        <f>T70-T69</f>
        <v>-0.37999999999999989</v>
      </c>
      <c r="W70" s="31"/>
      <c r="X70" s="31"/>
      <c r="Y70" s="52"/>
      <c r="AB70" s="44"/>
      <c r="AH70" s="52"/>
    </row>
    <row r="71" spans="1:34" ht="11.25" x14ac:dyDescent="0.2">
      <c r="B71" s="44" t="s">
        <v>36</v>
      </c>
      <c r="D71" s="11"/>
      <c r="H71" s="51"/>
      <c r="J71" s="56"/>
      <c r="M71" s="44">
        <v>35431</v>
      </c>
      <c r="N71" s="32">
        <f>N65+1</f>
        <v>1997</v>
      </c>
      <c r="O71" s="52"/>
      <c r="Q71" s="32">
        <v>23.9</v>
      </c>
      <c r="R71" s="69">
        <v>3.04</v>
      </c>
      <c r="T71" s="52">
        <v>3.04</v>
      </c>
      <c r="U71" s="32">
        <f t="shared" ref="U71:U134" si="0">Q71-Q70</f>
        <v>-1.2000000000000028</v>
      </c>
      <c r="V71" s="51">
        <f t="shared" ref="V71:V134" si="1">T71-T70</f>
        <v>-0.18999999999999995</v>
      </c>
      <c r="W71" s="31"/>
      <c r="X71" s="31"/>
      <c r="Y71" s="52"/>
      <c r="AB71" s="44"/>
      <c r="AH71" s="52"/>
    </row>
    <row r="72" spans="1:34" ht="11.25" x14ac:dyDescent="0.2">
      <c r="B72" s="44" t="s">
        <v>37</v>
      </c>
      <c r="D72" s="11"/>
      <c r="H72" s="51"/>
      <c r="J72" s="52"/>
      <c r="M72" s="44" t="s">
        <v>30</v>
      </c>
      <c r="O72" s="56"/>
      <c r="Q72" s="32">
        <v>25.4</v>
      </c>
      <c r="R72" s="69">
        <v>2.78</v>
      </c>
      <c r="T72" s="52">
        <v>2.78</v>
      </c>
      <c r="U72" s="32">
        <f t="shared" si="0"/>
        <v>1.5</v>
      </c>
      <c r="V72" s="51">
        <f t="shared" si="1"/>
        <v>-0.26000000000000023</v>
      </c>
      <c r="W72" s="31"/>
      <c r="X72" s="31"/>
      <c r="Y72" s="52"/>
      <c r="AB72" s="44"/>
      <c r="AH72" s="52"/>
    </row>
    <row r="73" spans="1:34" ht="11.25" x14ac:dyDescent="0.2">
      <c r="B73" s="44" t="s">
        <v>38</v>
      </c>
      <c r="D73" s="11"/>
      <c r="H73" s="51"/>
      <c r="J73" s="56"/>
      <c r="M73" s="44" t="s">
        <v>32</v>
      </c>
      <c r="O73" s="52"/>
      <c r="Q73" s="32">
        <v>25.9</v>
      </c>
      <c r="R73" s="69">
        <v>2.97</v>
      </c>
      <c r="T73" s="52">
        <v>2.97</v>
      </c>
      <c r="U73" s="32">
        <f t="shared" si="0"/>
        <v>0.5</v>
      </c>
      <c r="V73" s="51">
        <f t="shared" si="1"/>
        <v>0.19000000000000039</v>
      </c>
      <c r="W73" s="31"/>
      <c r="X73" s="31"/>
      <c r="Y73" s="52"/>
      <c r="AB73" s="44"/>
      <c r="AH73" s="52"/>
    </row>
    <row r="74" spans="1:34" ht="11.25" x14ac:dyDescent="0.2">
      <c r="B74" s="44" t="s">
        <v>39</v>
      </c>
      <c r="C74" s="32">
        <v>89.5</v>
      </c>
      <c r="D74" s="11"/>
      <c r="G74" s="32">
        <v>89.5</v>
      </c>
      <c r="H74" s="51"/>
      <c r="J74" s="52"/>
      <c r="M74" s="44" t="s">
        <v>34</v>
      </c>
      <c r="O74" s="56"/>
      <c r="Q74" s="32">
        <v>25.9</v>
      </c>
      <c r="R74" s="69">
        <v>3.02</v>
      </c>
      <c r="T74" s="52">
        <v>3.02</v>
      </c>
      <c r="U74" s="32">
        <f t="shared" si="0"/>
        <v>0</v>
      </c>
      <c r="V74" s="51">
        <f t="shared" si="1"/>
        <v>4.9999999999999822E-2</v>
      </c>
      <c r="W74" s="31"/>
      <c r="X74" s="31"/>
      <c r="Y74" s="52"/>
      <c r="AB74" s="44"/>
      <c r="AH74" s="52"/>
    </row>
    <row r="75" spans="1:34" ht="11.25" x14ac:dyDescent="0.2">
      <c r="A75" s="32">
        <f>A63+1</f>
        <v>1991</v>
      </c>
      <c r="B75" s="44">
        <v>33239</v>
      </c>
      <c r="D75" s="11"/>
      <c r="H75" s="51"/>
      <c r="J75" s="56"/>
      <c r="M75" s="44" t="s">
        <v>36</v>
      </c>
      <c r="O75" s="52"/>
      <c r="Q75" s="32">
        <v>31.2</v>
      </c>
      <c r="R75" s="69">
        <v>3.23</v>
      </c>
      <c r="T75" s="52">
        <v>3.23</v>
      </c>
      <c r="U75" s="32">
        <f t="shared" si="0"/>
        <v>5.3000000000000007</v>
      </c>
      <c r="V75" s="51">
        <f t="shared" si="1"/>
        <v>0.20999999999999996</v>
      </c>
      <c r="W75" s="31"/>
      <c r="X75" s="31"/>
      <c r="Y75" s="52"/>
      <c r="AB75" s="44"/>
      <c r="AH75" s="52"/>
    </row>
    <row r="76" spans="1:34" ht="11.25" x14ac:dyDescent="0.2">
      <c r="B76" s="44" t="s">
        <v>29</v>
      </c>
      <c r="C76" s="32">
        <v>63.3</v>
      </c>
      <c r="D76" s="11"/>
      <c r="G76" s="32">
        <v>63.3</v>
      </c>
      <c r="H76" s="51"/>
      <c r="J76" s="52"/>
      <c r="M76" s="44" t="s">
        <v>38</v>
      </c>
      <c r="O76" s="56"/>
      <c r="Q76" s="32">
        <v>32</v>
      </c>
      <c r="R76" s="69">
        <v>3.07</v>
      </c>
      <c r="T76" s="52">
        <v>3.07</v>
      </c>
      <c r="U76" s="32">
        <f t="shared" si="0"/>
        <v>0.80000000000000071</v>
      </c>
      <c r="V76" s="51">
        <f t="shared" si="1"/>
        <v>-0.16000000000000014</v>
      </c>
      <c r="W76" s="31"/>
      <c r="X76" s="31"/>
      <c r="Y76" s="52"/>
      <c r="AB76" s="44"/>
      <c r="AH76" s="52"/>
    </row>
    <row r="77" spans="1:34" ht="11.25" x14ac:dyDescent="0.2">
      <c r="B77" s="44" t="s">
        <v>30</v>
      </c>
      <c r="D77" s="11"/>
      <c r="H77" s="51"/>
      <c r="J77" s="56"/>
      <c r="M77" s="44">
        <v>35796</v>
      </c>
      <c r="N77" s="32">
        <f>N71+1</f>
        <v>1998</v>
      </c>
      <c r="O77" s="52"/>
      <c r="Q77" s="32">
        <v>24.55</v>
      </c>
      <c r="R77" s="69">
        <v>2.82</v>
      </c>
      <c r="T77" s="52">
        <v>2.82</v>
      </c>
      <c r="U77" s="32">
        <f t="shared" si="0"/>
        <v>-7.4499999999999993</v>
      </c>
      <c r="V77" s="51">
        <f t="shared" si="1"/>
        <v>-0.25</v>
      </c>
      <c r="W77" s="31"/>
      <c r="X77" s="31"/>
      <c r="Y77" s="52"/>
      <c r="AB77" s="44"/>
      <c r="AH77" s="52"/>
    </row>
    <row r="78" spans="1:34" ht="11.25" x14ac:dyDescent="0.2">
      <c r="B78" s="44" t="s">
        <v>31</v>
      </c>
      <c r="C78" s="32">
        <v>82.1</v>
      </c>
      <c r="D78" s="11"/>
      <c r="G78" s="32">
        <v>82.1</v>
      </c>
      <c r="H78" s="51"/>
      <c r="J78" s="52"/>
      <c r="M78" s="44" t="s">
        <v>30</v>
      </c>
      <c r="O78" s="56"/>
      <c r="Q78" s="32">
        <v>23.5</v>
      </c>
      <c r="R78" s="69">
        <v>2.87</v>
      </c>
      <c r="T78" s="52">
        <v>2.87</v>
      </c>
      <c r="U78" s="32">
        <f t="shared" si="0"/>
        <v>-1.0500000000000007</v>
      </c>
      <c r="V78" s="51">
        <f t="shared" si="1"/>
        <v>5.0000000000000266E-2</v>
      </c>
      <c r="W78" s="31"/>
      <c r="X78" s="31"/>
      <c r="Y78" s="52"/>
      <c r="AB78" s="44"/>
      <c r="AH78" s="52"/>
    </row>
    <row r="79" spans="1:34" ht="11.25" x14ac:dyDescent="0.2">
      <c r="B79" s="44" t="s">
        <v>32</v>
      </c>
      <c r="D79" s="11"/>
      <c r="H79" s="51"/>
      <c r="J79" s="56"/>
      <c r="M79" s="44" t="s">
        <v>32</v>
      </c>
      <c r="O79" s="52"/>
      <c r="Q79" s="32">
        <v>15.5</v>
      </c>
      <c r="R79" s="69">
        <v>2.77</v>
      </c>
      <c r="T79" s="52">
        <v>2.77</v>
      </c>
      <c r="U79" s="32">
        <f t="shared" si="0"/>
        <v>-8</v>
      </c>
      <c r="V79" s="51">
        <f t="shared" si="1"/>
        <v>-0.10000000000000009</v>
      </c>
      <c r="W79" s="31"/>
      <c r="X79" s="31"/>
      <c r="Y79" s="52"/>
      <c r="AB79" s="44"/>
      <c r="AH79" s="52"/>
    </row>
    <row r="80" spans="1:34" ht="11.25" x14ac:dyDescent="0.2">
      <c r="B80" s="44" t="s">
        <v>33</v>
      </c>
      <c r="D80" s="11"/>
      <c r="H80" s="51"/>
      <c r="J80" s="52"/>
      <c r="M80" s="44" t="s">
        <v>34</v>
      </c>
      <c r="O80" s="52"/>
      <c r="Q80" s="32">
        <v>10.5</v>
      </c>
      <c r="R80" s="69">
        <v>2.42</v>
      </c>
      <c r="T80" s="52">
        <v>2.42</v>
      </c>
      <c r="U80" s="32">
        <f t="shared" si="0"/>
        <v>-5</v>
      </c>
      <c r="V80" s="51">
        <f t="shared" si="1"/>
        <v>-0.35000000000000009</v>
      </c>
      <c r="W80" s="31"/>
      <c r="X80" s="31"/>
      <c r="Y80" s="52"/>
      <c r="AB80" s="44"/>
      <c r="AH80" s="52"/>
    </row>
    <row r="81" spans="1:34" ht="11.25" x14ac:dyDescent="0.2">
      <c r="B81" s="44" t="s">
        <v>34</v>
      </c>
      <c r="D81" s="11"/>
      <c r="H81" s="52">
        <v>5.21</v>
      </c>
      <c r="J81" s="52">
        <v>5.21</v>
      </c>
      <c r="M81" s="44" t="s">
        <v>36</v>
      </c>
      <c r="O81" s="53"/>
      <c r="Q81" s="32">
        <v>6.9</v>
      </c>
      <c r="R81" s="69">
        <v>1.8</v>
      </c>
      <c r="T81" s="52">
        <v>1.8</v>
      </c>
      <c r="U81" s="32">
        <f t="shared" si="0"/>
        <v>-3.5999999999999996</v>
      </c>
      <c r="V81" s="51">
        <f t="shared" si="1"/>
        <v>-0.61999999999999988</v>
      </c>
      <c r="W81" s="31"/>
      <c r="X81" s="31"/>
      <c r="Y81" s="52"/>
      <c r="AB81" s="44"/>
      <c r="AH81" s="52"/>
    </row>
    <row r="82" spans="1:34" ht="11.25" x14ac:dyDescent="0.2">
      <c r="B82" s="44" t="s">
        <v>35</v>
      </c>
      <c r="D82" s="11"/>
      <c r="H82" s="53"/>
      <c r="J82" s="53"/>
      <c r="M82" s="44" t="s">
        <v>38</v>
      </c>
      <c r="O82" s="53"/>
      <c r="Q82" s="51">
        <v>6.1</v>
      </c>
      <c r="R82" s="69">
        <v>1.84</v>
      </c>
      <c r="T82" s="52">
        <v>1.84</v>
      </c>
      <c r="U82" s="32">
        <f t="shared" si="0"/>
        <v>-0.80000000000000071</v>
      </c>
      <c r="V82" s="51">
        <f t="shared" si="1"/>
        <v>4.0000000000000036E-2</v>
      </c>
      <c r="W82" s="31"/>
      <c r="X82" s="31"/>
      <c r="Y82" s="52"/>
      <c r="AB82" s="44"/>
      <c r="AH82" s="52"/>
    </row>
    <row r="83" spans="1:34" ht="11.25" x14ac:dyDescent="0.2">
      <c r="B83" s="44" t="s">
        <v>36</v>
      </c>
      <c r="C83" s="32">
        <v>80.900000000000006</v>
      </c>
      <c r="D83" s="11"/>
      <c r="G83" s="32">
        <v>80.900000000000006</v>
      </c>
      <c r="H83" s="53"/>
      <c r="J83" s="53"/>
      <c r="M83" s="44">
        <v>36161</v>
      </c>
      <c r="N83" s="32">
        <f>N77+1</f>
        <v>1999</v>
      </c>
      <c r="O83" s="52"/>
      <c r="Q83" s="51">
        <v>7.15</v>
      </c>
      <c r="R83" s="69">
        <v>1.93</v>
      </c>
      <c r="T83" s="52">
        <v>1.93</v>
      </c>
      <c r="U83" s="32">
        <f t="shared" si="0"/>
        <v>1.0500000000000007</v>
      </c>
      <c r="V83" s="51">
        <f t="shared" si="1"/>
        <v>8.9999999999999858E-2</v>
      </c>
      <c r="W83" s="31"/>
      <c r="X83" s="31"/>
      <c r="Y83" s="52"/>
      <c r="AB83" s="44"/>
      <c r="AH83" s="52"/>
    </row>
    <row r="84" spans="1:34" ht="11.25" x14ac:dyDescent="0.2">
      <c r="B84" s="44" t="s">
        <v>37</v>
      </c>
      <c r="D84" s="11"/>
      <c r="H84" s="52">
        <v>5.77</v>
      </c>
      <c r="J84" s="52">
        <v>5.77</v>
      </c>
      <c r="M84" s="44" t="s">
        <v>30</v>
      </c>
      <c r="O84" s="52"/>
      <c r="Q84" s="51">
        <v>6</v>
      </c>
      <c r="R84" s="69">
        <v>1.87</v>
      </c>
      <c r="T84" s="52">
        <v>1.87</v>
      </c>
      <c r="U84" s="32">
        <f t="shared" si="0"/>
        <v>-1.1500000000000004</v>
      </c>
      <c r="V84" s="51">
        <f t="shared" si="1"/>
        <v>-5.9999999999999831E-2</v>
      </c>
      <c r="W84" s="31"/>
      <c r="X84" s="31"/>
      <c r="Y84" s="52"/>
      <c r="AB84" s="44"/>
      <c r="AH84" s="52"/>
    </row>
    <row r="85" spans="1:34" ht="11.25" x14ac:dyDescent="0.2">
      <c r="B85" s="44" t="s">
        <v>38</v>
      </c>
      <c r="D85" s="11"/>
      <c r="H85" s="52">
        <v>4.5</v>
      </c>
      <c r="J85" s="52">
        <v>4.5</v>
      </c>
      <c r="M85" s="44" t="s">
        <v>32</v>
      </c>
      <c r="O85" s="53"/>
      <c r="Q85" s="51">
        <v>7.666666666666667</v>
      </c>
      <c r="R85" s="69">
        <v>1.92</v>
      </c>
      <c r="T85" s="52">
        <v>1.92</v>
      </c>
      <c r="U85" s="32">
        <f t="shared" si="0"/>
        <v>1.666666666666667</v>
      </c>
      <c r="V85" s="51">
        <f t="shared" si="1"/>
        <v>4.9999999999999822E-2</v>
      </c>
      <c r="W85" s="31"/>
      <c r="X85" s="31"/>
      <c r="Y85" s="52"/>
      <c r="AB85" s="44"/>
      <c r="AH85" s="52"/>
    </row>
    <row r="86" spans="1:34" ht="11.25" x14ac:dyDescent="0.2">
      <c r="B86" s="44" t="s">
        <v>39</v>
      </c>
      <c r="D86" s="11"/>
      <c r="H86" s="53"/>
      <c r="J86" s="53"/>
      <c r="M86" s="44" t="s">
        <v>34</v>
      </c>
      <c r="O86" s="52"/>
      <c r="Q86" s="51">
        <v>7</v>
      </c>
      <c r="R86" s="69">
        <v>1.81</v>
      </c>
      <c r="T86" s="52">
        <v>1.81</v>
      </c>
      <c r="U86" s="32">
        <f t="shared" si="0"/>
        <v>-0.66666666666666696</v>
      </c>
      <c r="V86" s="51">
        <f t="shared" si="1"/>
        <v>-0.10999999999999988</v>
      </c>
      <c r="W86" s="31"/>
      <c r="X86" s="31"/>
      <c r="Y86" s="52"/>
      <c r="AB86" s="44"/>
      <c r="AH86" s="52"/>
    </row>
    <row r="87" spans="1:34" ht="11.25" x14ac:dyDescent="0.2">
      <c r="A87" s="32">
        <f>A75+1</f>
        <v>1992</v>
      </c>
      <c r="B87" s="44">
        <v>33604</v>
      </c>
      <c r="C87" s="32">
        <v>56.1</v>
      </c>
      <c r="D87" s="11"/>
      <c r="G87" s="32">
        <v>56.1</v>
      </c>
      <c r="H87" s="52">
        <v>5.0599999999999996</v>
      </c>
      <c r="J87" s="52">
        <v>5.0599999999999996</v>
      </c>
      <c r="M87" s="44" t="s">
        <v>36</v>
      </c>
      <c r="O87" s="55"/>
      <c r="Q87" s="51">
        <v>6.3</v>
      </c>
      <c r="R87" s="69">
        <v>1.78</v>
      </c>
      <c r="S87" s="54">
        <v>3.31</v>
      </c>
      <c r="T87" s="52">
        <v>1.78</v>
      </c>
      <c r="U87" s="32">
        <f t="shared" si="0"/>
        <v>-0.70000000000000018</v>
      </c>
      <c r="V87" s="51">
        <f t="shared" si="1"/>
        <v>-3.0000000000000027E-2</v>
      </c>
      <c r="W87" s="31"/>
      <c r="X87" s="31"/>
      <c r="Y87" s="52"/>
      <c r="AB87" s="44"/>
      <c r="AH87" s="52"/>
    </row>
    <row r="88" spans="1:34" ht="11.25" x14ac:dyDescent="0.2">
      <c r="B88" s="44" t="s">
        <v>29</v>
      </c>
      <c r="D88" s="11"/>
      <c r="H88" s="55">
        <v>5.24</v>
      </c>
      <c r="J88" s="55">
        <v>5.24</v>
      </c>
      <c r="M88" s="44" t="s">
        <v>38</v>
      </c>
      <c r="O88" s="52"/>
      <c r="Q88" s="51">
        <v>9.1</v>
      </c>
      <c r="R88" s="69">
        <v>1.85</v>
      </c>
      <c r="S88" s="54">
        <v>6.07</v>
      </c>
      <c r="T88" s="52">
        <v>1.85</v>
      </c>
      <c r="U88" s="32">
        <f t="shared" si="0"/>
        <v>2.8</v>
      </c>
      <c r="V88" s="51">
        <f t="shared" si="1"/>
        <v>7.0000000000000062E-2</v>
      </c>
      <c r="W88" s="31"/>
      <c r="X88" s="31"/>
      <c r="Y88" s="52"/>
      <c r="AB88" s="44"/>
      <c r="AH88" s="52"/>
    </row>
    <row r="89" spans="1:34" ht="11.25" x14ac:dyDescent="0.2">
      <c r="B89" s="44" t="s">
        <v>30</v>
      </c>
      <c r="C89" s="32">
        <v>70.8</v>
      </c>
      <c r="D89" s="11"/>
      <c r="G89" s="32">
        <v>70.8</v>
      </c>
      <c r="H89" s="52">
        <v>4.5599999999999996</v>
      </c>
      <c r="J89" s="52">
        <v>4.5599999999999996</v>
      </c>
      <c r="M89" s="44">
        <v>36526</v>
      </c>
      <c r="N89" s="32">
        <f>N83+1</f>
        <v>2000</v>
      </c>
      <c r="O89" s="52"/>
      <c r="Q89" s="45">
        <v>79</v>
      </c>
      <c r="R89" s="31"/>
      <c r="S89" s="55">
        <v>5.7</v>
      </c>
      <c r="T89" s="55">
        <v>5.7</v>
      </c>
      <c r="U89" s="32">
        <f t="shared" si="0"/>
        <v>69.900000000000006</v>
      </c>
      <c r="V89" s="51">
        <f t="shared" si="1"/>
        <v>3.85</v>
      </c>
      <c r="Y89" s="52"/>
      <c r="AB89" s="44"/>
      <c r="AH89" s="52"/>
    </row>
    <row r="90" spans="1:34" ht="11.25" x14ac:dyDescent="0.2">
      <c r="B90" s="44" t="s">
        <v>31</v>
      </c>
      <c r="D90" s="11"/>
      <c r="H90" s="52">
        <v>4.8499999999999996</v>
      </c>
      <c r="J90" s="52">
        <v>4.8499999999999996</v>
      </c>
      <c r="M90" s="44" t="s">
        <v>30</v>
      </c>
      <c r="O90" s="52"/>
      <c r="Q90" s="45">
        <v>70.400000000000006</v>
      </c>
      <c r="R90" s="31"/>
      <c r="S90" s="52">
        <v>5.92</v>
      </c>
      <c r="T90" s="52">
        <v>5.92</v>
      </c>
      <c r="U90" s="32">
        <f t="shared" si="0"/>
        <v>-8.5999999999999943</v>
      </c>
      <c r="V90" s="51">
        <f t="shared" si="1"/>
        <v>0.21999999999999975</v>
      </c>
      <c r="Y90" s="52"/>
      <c r="AB90" s="44"/>
      <c r="AH90" s="52"/>
    </row>
    <row r="91" spans="1:34" ht="11.25" x14ac:dyDescent="0.2">
      <c r="B91" s="44" t="s">
        <v>32</v>
      </c>
      <c r="D91" s="11"/>
      <c r="H91" s="52">
        <v>4.49</v>
      </c>
      <c r="J91" s="52">
        <v>4.49</v>
      </c>
      <c r="M91" s="44" t="s">
        <v>32</v>
      </c>
      <c r="O91" s="52"/>
      <c r="Q91" s="45">
        <v>71.900000000000006</v>
      </c>
      <c r="R91" s="31"/>
      <c r="S91" s="52">
        <v>5.67</v>
      </c>
      <c r="T91" s="52">
        <v>5.67</v>
      </c>
      <c r="U91" s="32">
        <f t="shared" si="0"/>
        <v>1.5</v>
      </c>
      <c r="V91" s="51">
        <f t="shared" si="1"/>
        <v>-0.25</v>
      </c>
      <c r="Y91" s="52"/>
      <c r="AB91" s="44"/>
      <c r="AH91" s="52"/>
    </row>
    <row r="92" spans="1:34" ht="11.25" x14ac:dyDescent="0.2">
      <c r="B92" s="44" t="s">
        <v>33</v>
      </c>
      <c r="D92" s="11"/>
      <c r="H92" s="52">
        <v>4.5199999999999996</v>
      </c>
      <c r="J92" s="52">
        <v>4.5199999999999996</v>
      </c>
      <c r="M92" s="44" t="s">
        <v>34</v>
      </c>
      <c r="O92" s="52"/>
      <c r="Q92" s="45">
        <v>72.400000000000006</v>
      </c>
      <c r="R92" s="31"/>
      <c r="S92" s="52">
        <v>5.39</v>
      </c>
      <c r="T92" s="52">
        <v>5.39</v>
      </c>
      <c r="U92" s="32">
        <f t="shared" si="0"/>
        <v>0.5</v>
      </c>
      <c r="V92" s="51">
        <f t="shared" si="1"/>
        <v>-0.28000000000000025</v>
      </c>
      <c r="Y92" s="52"/>
      <c r="AB92" s="44"/>
      <c r="AE92" s="51"/>
      <c r="AH92" s="52"/>
    </row>
    <row r="93" spans="1:34" ht="11.25" x14ac:dyDescent="0.2">
      <c r="B93" s="44" t="s">
        <v>34</v>
      </c>
      <c r="D93" s="11"/>
      <c r="H93" s="52">
        <v>3.88</v>
      </c>
      <c r="J93" s="52">
        <v>3.88</v>
      </c>
      <c r="M93" s="44" t="s">
        <v>36</v>
      </c>
      <c r="O93" s="52"/>
      <c r="Q93" s="45">
        <v>65</v>
      </c>
      <c r="R93" s="31"/>
      <c r="S93" s="52">
        <v>5.17</v>
      </c>
      <c r="T93" s="52">
        <v>5.17</v>
      </c>
      <c r="U93" s="32">
        <f t="shared" si="0"/>
        <v>-7.4000000000000057</v>
      </c>
      <c r="V93" s="51">
        <f t="shared" si="1"/>
        <v>-0.21999999999999975</v>
      </c>
      <c r="Y93" s="52"/>
      <c r="AB93" s="44"/>
      <c r="AE93" s="51"/>
      <c r="AH93" s="52"/>
    </row>
    <row r="94" spans="1:34" ht="11.25" x14ac:dyDescent="0.2">
      <c r="B94" s="44" t="s">
        <v>35</v>
      </c>
      <c r="C94" s="32">
        <v>34.6</v>
      </c>
      <c r="D94" s="11"/>
      <c r="G94" s="32">
        <v>34.6</v>
      </c>
      <c r="H94" s="52">
        <v>4.4800000000000004</v>
      </c>
      <c r="J94" s="52">
        <v>4.4800000000000004</v>
      </c>
      <c r="M94" s="44" t="s">
        <v>38</v>
      </c>
      <c r="O94" s="52"/>
      <c r="Q94" s="45">
        <v>70.2</v>
      </c>
      <c r="R94" s="31"/>
      <c r="S94" s="52">
        <v>5.18</v>
      </c>
      <c r="T94" s="52">
        <v>5.18</v>
      </c>
      <c r="U94" s="32">
        <f t="shared" si="0"/>
        <v>5.2000000000000028</v>
      </c>
      <c r="V94" s="51">
        <f t="shared" si="1"/>
        <v>9.9999999999997868E-3</v>
      </c>
      <c r="Y94" s="52"/>
      <c r="AB94" s="44"/>
      <c r="AE94" s="51"/>
      <c r="AH94" s="52"/>
    </row>
    <row r="95" spans="1:34" ht="11.25" x14ac:dyDescent="0.2">
      <c r="B95" s="44" t="s">
        <v>36</v>
      </c>
      <c r="D95" s="11"/>
      <c r="H95" s="52">
        <v>4.25</v>
      </c>
      <c r="J95" s="52">
        <v>4.25</v>
      </c>
      <c r="M95" s="44">
        <v>36892</v>
      </c>
      <c r="N95" s="32">
        <f>N89+1</f>
        <v>2001</v>
      </c>
      <c r="O95" s="52"/>
      <c r="Q95" s="45">
        <v>76.3</v>
      </c>
      <c r="R95" s="31"/>
      <c r="S95" s="52">
        <v>5.73</v>
      </c>
      <c r="T95" s="52">
        <v>5.73</v>
      </c>
      <c r="U95" s="32">
        <f t="shared" si="0"/>
        <v>6.0999999999999943</v>
      </c>
      <c r="V95" s="51">
        <f t="shared" si="1"/>
        <v>0.55000000000000071</v>
      </c>
      <c r="Y95" s="52"/>
      <c r="AB95" s="44"/>
      <c r="AE95" s="51"/>
      <c r="AH95" s="52"/>
    </row>
    <row r="96" spans="1:34" ht="11.25" x14ac:dyDescent="0.2">
      <c r="B96" s="44" t="s">
        <v>37</v>
      </c>
      <c r="D96" s="11"/>
      <c r="H96" s="52">
        <v>4.29</v>
      </c>
      <c r="J96" s="52">
        <v>4.29</v>
      </c>
      <c r="M96" s="44" t="s">
        <v>30</v>
      </c>
      <c r="O96" s="52"/>
      <c r="Q96" s="45">
        <v>75.2</v>
      </c>
      <c r="R96" s="31"/>
      <c r="S96" s="52">
        <v>5.51</v>
      </c>
      <c r="T96" s="52">
        <v>5.51</v>
      </c>
      <c r="U96" s="32">
        <f t="shared" si="0"/>
        <v>-1.0999999999999943</v>
      </c>
      <c r="V96" s="51">
        <f t="shared" si="1"/>
        <v>-0.22000000000000064</v>
      </c>
      <c r="Y96" s="52"/>
      <c r="AB96" s="44"/>
      <c r="AE96" s="51"/>
      <c r="AH96" s="52"/>
    </row>
    <row r="97" spans="1:34" ht="11.25" x14ac:dyDescent="0.2">
      <c r="B97" s="44" t="s">
        <v>38</v>
      </c>
      <c r="C97" s="32">
        <v>35.200000000000003</v>
      </c>
      <c r="D97" s="11"/>
      <c r="G97" s="32">
        <v>35.200000000000003</v>
      </c>
      <c r="H97" s="52">
        <v>4.37</v>
      </c>
      <c r="J97" s="52">
        <v>4.37</v>
      </c>
      <c r="M97" s="44" t="s">
        <v>32</v>
      </c>
      <c r="O97" s="52"/>
      <c r="Q97" s="45">
        <v>70.599999999999994</v>
      </c>
      <c r="R97" s="31"/>
      <c r="S97" s="52">
        <v>5.42</v>
      </c>
      <c r="T97" s="52">
        <v>5.42</v>
      </c>
      <c r="U97" s="32">
        <f t="shared" si="0"/>
        <v>-4.6000000000000085</v>
      </c>
      <c r="V97" s="51">
        <f t="shared" si="1"/>
        <v>-8.9999999999999858E-2</v>
      </c>
      <c r="Y97" s="52"/>
      <c r="AB97" s="44"/>
      <c r="AE97" s="51"/>
      <c r="AH97" s="52"/>
    </row>
    <row r="98" spans="1:34" ht="11.25" x14ac:dyDescent="0.2">
      <c r="B98" s="44" t="s">
        <v>39</v>
      </c>
      <c r="D98" s="11"/>
      <c r="H98" s="52">
        <v>4.43</v>
      </c>
      <c r="J98" s="52">
        <v>4.43</v>
      </c>
      <c r="M98" s="44" t="s">
        <v>34</v>
      </c>
      <c r="O98" s="52"/>
      <c r="Q98" s="45">
        <v>71.8</v>
      </c>
      <c r="R98" s="31"/>
      <c r="S98" s="52">
        <v>5.58</v>
      </c>
      <c r="T98" s="52">
        <v>5.58</v>
      </c>
      <c r="U98" s="32">
        <f t="shared" si="0"/>
        <v>1.2000000000000028</v>
      </c>
      <c r="V98" s="51">
        <f t="shared" si="1"/>
        <v>0.16000000000000014</v>
      </c>
      <c r="Y98" s="52"/>
      <c r="AB98" s="44"/>
      <c r="AE98" s="51"/>
      <c r="AH98" s="52"/>
    </row>
    <row r="99" spans="1:34" ht="11.25" x14ac:dyDescent="0.2">
      <c r="A99" s="32">
        <f>A87+1</f>
        <v>1993</v>
      </c>
      <c r="B99" s="44">
        <v>33970</v>
      </c>
      <c r="C99" s="32">
        <v>38.200000000000003</v>
      </c>
      <c r="D99" s="11"/>
      <c r="G99" s="32">
        <v>38.200000000000003</v>
      </c>
      <c r="H99" s="52">
        <v>3.97</v>
      </c>
      <c r="J99" s="52">
        <v>3.97</v>
      </c>
      <c r="M99" s="44" t="s">
        <v>36</v>
      </c>
      <c r="O99" s="52"/>
      <c r="Q99" s="45">
        <v>72.7</v>
      </c>
      <c r="R99" s="31"/>
      <c r="S99" s="52">
        <v>5.76</v>
      </c>
      <c r="T99" s="52">
        <v>5.76</v>
      </c>
      <c r="U99" s="32">
        <f t="shared" si="0"/>
        <v>0.90000000000000568</v>
      </c>
      <c r="V99" s="51">
        <f t="shared" si="1"/>
        <v>0.17999999999999972</v>
      </c>
      <c r="Y99" s="51"/>
      <c r="AB99" s="44"/>
      <c r="AE99" s="45"/>
      <c r="AH99" s="55"/>
    </row>
    <row r="100" spans="1:34" ht="11.25" x14ac:dyDescent="0.2">
      <c r="B100" s="44" t="s">
        <v>29</v>
      </c>
      <c r="D100" s="11"/>
      <c r="H100" s="52">
        <v>3.54</v>
      </c>
      <c r="J100" s="52">
        <v>3.54</v>
      </c>
      <c r="M100" s="44" t="s">
        <v>38</v>
      </c>
      <c r="O100" s="52"/>
      <c r="Q100" s="45">
        <v>80.099999999999994</v>
      </c>
      <c r="R100" s="31"/>
      <c r="S100" s="52">
        <v>5.99</v>
      </c>
      <c r="T100" s="52">
        <v>5.99</v>
      </c>
      <c r="U100" s="32">
        <f t="shared" si="0"/>
        <v>7.3999999999999915</v>
      </c>
      <c r="V100" s="51">
        <f t="shared" si="1"/>
        <v>0.23000000000000043</v>
      </c>
      <c r="Y100" s="51"/>
      <c r="AB100" s="44"/>
      <c r="AE100" s="45"/>
      <c r="AH100" s="52"/>
    </row>
    <row r="101" spans="1:34" ht="11.25" x14ac:dyDescent="0.2">
      <c r="B101" s="44" t="s">
        <v>30</v>
      </c>
      <c r="D101" s="11"/>
      <c r="H101" s="52">
        <v>3.71</v>
      </c>
      <c r="J101" s="52">
        <v>3.71</v>
      </c>
      <c r="M101" s="44">
        <v>37257</v>
      </c>
      <c r="N101" s="32">
        <f>N95+1</f>
        <v>2002</v>
      </c>
      <c r="O101" s="52"/>
      <c r="Q101" s="45">
        <v>74.7</v>
      </c>
      <c r="R101" s="31"/>
      <c r="S101" s="52">
        <v>6.07</v>
      </c>
      <c r="T101" s="52">
        <v>6.07</v>
      </c>
      <c r="U101" s="32">
        <f t="shared" si="0"/>
        <v>-5.3999999999999915</v>
      </c>
      <c r="V101" s="51">
        <f t="shared" si="1"/>
        <v>8.0000000000000071E-2</v>
      </c>
      <c r="Y101" s="51"/>
      <c r="AB101" s="44"/>
      <c r="AE101" s="45"/>
      <c r="AH101" s="52"/>
    </row>
    <row r="102" spans="1:34" ht="11.25" x14ac:dyDescent="0.2">
      <c r="B102" s="44" t="s">
        <v>31</v>
      </c>
      <c r="D102" s="11"/>
      <c r="H102" s="52">
        <v>4.26</v>
      </c>
      <c r="J102" s="52">
        <v>4.26</v>
      </c>
      <c r="M102" s="44" t="s">
        <v>30</v>
      </c>
      <c r="O102" s="52"/>
      <c r="Q102" s="45">
        <v>71.489999999999995</v>
      </c>
      <c r="R102" s="31"/>
      <c r="S102" s="52">
        <v>5.84</v>
      </c>
      <c r="T102" s="52">
        <v>5.84</v>
      </c>
      <c r="U102" s="32">
        <f t="shared" si="0"/>
        <v>-3.210000000000008</v>
      </c>
      <c r="V102" s="51">
        <f t="shared" si="1"/>
        <v>-0.23000000000000043</v>
      </c>
      <c r="Y102" s="51"/>
      <c r="AB102" s="44"/>
      <c r="AE102" s="45"/>
      <c r="AH102" s="52"/>
    </row>
    <row r="103" spans="1:34" ht="11.25" x14ac:dyDescent="0.2">
      <c r="B103" s="44" t="s">
        <v>32</v>
      </c>
      <c r="C103" s="32">
        <v>39.700000000000003</v>
      </c>
      <c r="D103" s="11"/>
      <c r="G103" s="32">
        <v>39.700000000000003</v>
      </c>
      <c r="H103" s="52">
        <v>4.42</v>
      </c>
      <c r="J103" s="52">
        <v>4.42</v>
      </c>
      <c r="M103" s="44" t="s">
        <v>32</v>
      </c>
      <c r="O103" s="53"/>
      <c r="Q103" s="45">
        <v>75.2</v>
      </c>
      <c r="R103" s="31"/>
      <c r="S103" s="52">
        <v>5.93</v>
      </c>
      <c r="T103" s="52">
        <v>5.93</v>
      </c>
      <c r="U103" s="32">
        <f t="shared" si="0"/>
        <v>3.710000000000008</v>
      </c>
      <c r="V103" s="51">
        <f t="shared" si="1"/>
        <v>8.9999999999999858E-2</v>
      </c>
      <c r="Y103" s="51"/>
      <c r="AB103" s="44"/>
      <c r="AE103" s="45"/>
      <c r="AH103" s="52"/>
    </row>
    <row r="104" spans="1:34" ht="11.25" x14ac:dyDescent="0.2">
      <c r="B104" s="44" t="s">
        <v>33</v>
      </c>
      <c r="D104" s="11"/>
      <c r="H104" s="53"/>
      <c r="J104" s="53"/>
      <c r="M104" s="44" t="s">
        <v>34</v>
      </c>
      <c r="O104" s="53"/>
      <c r="Q104" s="45">
        <v>72.900000000000006</v>
      </c>
      <c r="R104" s="31"/>
      <c r="S104" s="52">
        <v>5.89</v>
      </c>
      <c r="T104" s="52">
        <v>5.89</v>
      </c>
      <c r="U104" s="32">
        <f t="shared" si="0"/>
        <v>-2.2999999999999972</v>
      </c>
      <c r="V104" s="51">
        <f t="shared" si="1"/>
        <v>-4.0000000000000036E-2</v>
      </c>
      <c r="Y104" s="51"/>
      <c r="AB104" s="44"/>
      <c r="AE104" s="45"/>
      <c r="AH104" s="52"/>
    </row>
    <row r="105" spans="1:34" ht="11.25" x14ac:dyDescent="0.2">
      <c r="B105" s="44" t="s">
        <v>34</v>
      </c>
      <c r="D105" s="11"/>
      <c r="H105" s="53"/>
      <c r="J105" s="53"/>
      <c r="M105" s="44" t="s">
        <v>36</v>
      </c>
      <c r="O105" s="52"/>
      <c r="Q105" s="45">
        <v>77.3</v>
      </c>
      <c r="R105" s="31"/>
      <c r="S105" s="52">
        <v>6.23</v>
      </c>
      <c r="T105" s="52">
        <v>6.23</v>
      </c>
      <c r="U105" s="32">
        <f t="shared" si="0"/>
        <v>4.3999999999999915</v>
      </c>
      <c r="V105" s="51">
        <f t="shared" si="1"/>
        <v>0.34000000000000075</v>
      </c>
      <c r="Y105" s="51"/>
      <c r="AB105" s="44"/>
      <c r="AE105" s="45"/>
      <c r="AH105" s="52"/>
    </row>
    <row r="106" spans="1:34" ht="11.25" x14ac:dyDescent="0.2">
      <c r="B106" s="44" t="s">
        <v>35</v>
      </c>
      <c r="C106" s="32">
        <v>28.4</v>
      </c>
      <c r="D106" s="11"/>
      <c r="G106" s="32">
        <v>28.4</v>
      </c>
      <c r="H106" s="52">
        <v>3.57</v>
      </c>
      <c r="J106" s="52">
        <v>3.57</v>
      </c>
      <c r="M106" s="44" t="s">
        <v>38</v>
      </c>
      <c r="O106" s="53"/>
      <c r="Q106" s="45">
        <v>83</v>
      </c>
      <c r="R106" s="31"/>
      <c r="S106" s="52">
        <v>6.36</v>
      </c>
      <c r="T106" s="52">
        <v>6.36</v>
      </c>
      <c r="U106" s="32">
        <f t="shared" si="0"/>
        <v>5.7000000000000028</v>
      </c>
      <c r="V106" s="51">
        <f t="shared" si="1"/>
        <v>0.12999999999999989</v>
      </c>
      <c r="Y106" s="51"/>
      <c r="AB106" s="44"/>
      <c r="AE106" s="45"/>
      <c r="AH106" s="52"/>
    </row>
    <row r="107" spans="1:34" ht="11.25" x14ac:dyDescent="0.2">
      <c r="B107" s="44" t="s">
        <v>36</v>
      </c>
      <c r="D107" s="11"/>
      <c r="H107" s="53"/>
      <c r="J107" s="53"/>
      <c r="M107" s="44">
        <v>37622</v>
      </c>
      <c r="N107" s="32">
        <f>N101+1</f>
        <v>2003</v>
      </c>
      <c r="O107" s="52"/>
      <c r="Q107" s="45">
        <v>75.3</v>
      </c>
      <c r="R107" s="31"/>
      <c r="S107" s="52">
        <v>6.21</v>
      </c>
      <c r="T107" s="52">
        <v>6.21</v>
      </c>
      <c r="U107" s="32">
        <f t="shared" si="0"/>
        <v>-7.7000000000000028</v>
      </c>
      <c r="V107" s="51">
        <f t="shared" si="1"/>
        <v>-0.15000000000000036</v>
      </c>
      <c r="Y107" s="51"/>
      <c r="AB107" s="44"/>
      <c r="AE107" s="45"/>
      <c r="AH107" s="52"/>
    </row>
    <row r="108" spans="1:34" ht="11.25" x14ac:dyDescent="0.2">
      <c r="B108" s="44" t="s">
        <v>37</v>
      </c>
      <c r="D108" s="11"/>
      <c r="H108" s="52">
        <v>4.41</v>
      </c>
      <c r="J108" s="52">
        <v>4.41</v>
      </c>
      <c r="M108" s="44" t="s">
        <v>30</v>
      </c>
      <c r="O108" s="52"/>
      <c r="P108" s="73"/>
      <c r="Q108" s="45">
        <v>74.900000000000006</v>
      </c>
      <c r="R108" s="31"/>
      <c r="S108" s="52">
        <v>5.97</v>
      </c>
      <c r="T108" s="52">
        <v>5.97</v>
      </c>
      <c r="U108" s="32">
        <f t="shared" si="0"/>
        <v>-0.39999999999999147</v>
      </c>
      <c r="V108" s="51">
        <f t="shared" si="1"/>
        <v>-0.24000000000000021</v>
      </c>
      <c r="Y108" s="51"/>
      <c r="AB108" s="44"/>
      <c r="AE108" s="45"/>
      <c r="AH108" s="52"/>
    </row>
    <row r="109" spans="1:34" ht="11.25" x14ac:dyDescent="0.2">
      <c r="B109" s="44" t="s">
        <v>38</v>
      </c>
      <c r="D109" s="11"/>
      <c r="H109" s="52">
        <v>4.13</v>
      </c>
      <c r="J109" s="52">
        <v>4.13</v>
      </c>
      <c r="M109" s="44" t="s">
        <v>32</v>
      </c>
      <c r="O109" s="52"/>
      <c r="Q109" s="45">
        <v>70.3</v>
      </c>
      <c r="R109" s="31"/>
      <c r="S109" s="52">
        <v>5.98</v>
      </c>
      <c r="T109" s="52">
        <v>5.98</v>
      </c>
      <c r="U109" s="32">
        <f t="shared" si="0"/>
        <v>-4.6000000000000085</v>
      </c>
      <c r="V109" s="51">
        <f t="shared" si="1"/>
        <v>1.0000000000000675E-2</v>
      </c>
      <c r="Y109" s="51"/>
      <c r="AB109" s="44"/>
      <c r="AE109" s="45"/>
      <c r="AH109" s="52"/>
    </row>
    <row r="110" spans="1:34" ht="11.25" x14ac:dyDescent="0.2">
      <c r="B110" s="44" t="s">
        <v>39</v>
      </c>
      <c r="C110" s="32">
        <v>33.799999999999997</v>
      </c>
      <c r="D110" s="11"/>
      <c r="G110" s="32">
        <v>33.799999999999997</v>
      </c>
      <c r="H110" s="52">
        <v>3.7</v>
      </c>
      <c r="J110" s="52">
        <v>3.7</v>
      </c>
      <c r="M110" s="44" t="s">
        <v>34</v>
      </c>
      <c r="O110" s="53"/>
      <c r="Q110" s="45">
        <v>78.5</v>
      </c>
      <c r="R110" s="31"/>
      <c r="S110" s="52">
        <v>6</v>
      </c>
      <c r="T110" s="52">
        <v>6</v>
      </c>
      <c r="U110" s="32">
        <f t="shared" si="0"/>
        <v>8.2000000000000028</v>
      </c>
      <c r="V110" s="51">
        <f t="shared" si="1"/>
        <v>1.9999999999999574E-2</v>
      </c>
      <c r="Y110" s="51"/>
      <c r="AB110" s="44"/>
      <c r="AE110" s="45"/>
      <c r="AH110" s="52"/>
    </row>
    <row r="111" spans="1:34" ht="11.25" x14ac:dyDescent="0.2">
      <c r="A111" s="32">
        <f>A99+1</f>
        <v>1994</v>
      </c>
      <c r="B111" s="44">
        <v>34335</v>
      </c>
      <c r="D111" s="11"/>
      <c r="H111" s="53">
        <f>H110-0.0275</f>
        <v>3.6725000000000003</v>
      </c>
      <c r="J111" s="53"/>
      <c r="M111" s="44" t="s">
        <v>36</v>
      </c>
      <c r="O111" s="53"/>
      <c r="Q111" s="45">
        <v>74.8</v>
      </c>
      <c r="R111" s="31"/>
      <c r="S111" s="56">
        <v>6.12</v>
      </c>
      <c r="T111" s="56">
        <v>6.12</v>
      </c>
      <c r="U111" s="32">
        <f t="shared" si="0"/>
        <v>-3.7000000000000028</v>
      </c>
      <c r="V111" s="51"/>
      <c r="Y111" s="51"/>
      <c r="AB111" s="44"/>
      <c r="AE111" s="45"/>
      <c r="AH111" s="52"/>
    </row>
    <row r="112" spans="1:34" ht="11.25" x14ac:dyDescent="0.2">
      <c r="B112" s="44" t="s">
        <v>29</v>
      </c>
      <c r="D112" s="11"/>
      <c r="H112" s="53">
        <f>H111-0.0275</f>
        <v>3.6450000000000005</v>
      </c>
      <c r="J112" s="53"/>
      <c r="M112" s="44" t="s">
        <v>38</v>
      </c>
      <c r="O112" s="53"/>
      <c r="Q112" s="45">
        <v>81.7</v>
      </c>
      <c r="R112" s="31"/>
      <c r="S112" s="52">
        <v>6.24</v>
      </c>
      <c r="T112" s="52">
        <v>6.24</v>
      </c>
      <c r="U112" s="32">
        <f t="shared" si="0"/>
        <v>6.9000000000000057</v>
      </c>
      <c r="V112" s="51"/>
      <c r="Y112" s="51"/>
      <c r="AB112" s="44"/>
      <c r="AE112" s="45"/>
      <c r="AH112" s="52"/>
    </row>
    <row r="113" spans="1:34" ht="11.25" x14ac:dyDescent="0.2">
      <c r="B113" s="44" t="s">
        <v>30</v>
      </c>
      <c r="C113" s="32">
        <v>35.5</v>
      </c>
      <c r="D113" s="11"/>
      <c r="G113" s="32">
        <v>35.5</v>
      </c>
      <c r="H113" s="53">
        <f>H112-0.0275</f>
        <v>3.6175000000000006</v>
      </c>
      <c r="J113" s="53"/>
      <c r="M113" s="44">
        <v>37987</v>
      </c>
      <c r="N113" s="32">
        <f>N107+1</f>
        <v>2004</v>
      </c>
      <c r="O113" s="52"/>
      <c r="Q113" s="45">
        <v>81</v>
      </c>
      <c r="R113" s="31"/>
      <c r="S113" s="52">
        <v>6.43</v>
      </c>
      <c r="T113" s="52">
        <v>6.43</v>
      </c>
      <c r="U113" s="32">
        <f t="shared" si="0"/>
        <v>-0.70000000000000284</v>
      </c>
      <c r="V113" s="51">
        <f t="shared" si="1"/>
        <v>0.1899999999999995</v>
      </c>
      <c r="Y113" s="51"/>
      <c r="AB113" s="44"/>
      <c r="AE113" s="45"/>
      <c r="AH113" s="52"/>
    </row>
    <row r="114" spans="1:34" ht="11.25" x14ac:dyDescent="0.2">
      <c r="B114" s="44" t="s">
        <v>31</v>
      </c>
      <c r="C114" s="32">
        <v>26.6</v>
      </c>
      <c r="D114" s="11"/>
      <c r="G114" s="32">
        <v>26.6</v>
      </c>
      <c r="H114" s="52">
        <v>3.59</v>
      </c>
      <c r="J114" s="52">
        <v>3.59</v>
      </c>
      <c r="M114" s="44" t="s">
        <v>30</v>
      </c>
      <c r="O114" s="52"/>
      <c r="Q114" s="45">
        <v>81</v>
      </c>
      <c r="R114" s="31"/>
      <c r="S114" s="52">
        <v>6.18</v>
      </c>
      <c r="T114" s="52">
        <v>6.18</v>
      </c>
      <c r="U114" s="32">
        <f t="shared" si="0"/>
        <v>0</v>
      </c>
      <c r="V114" s="51">
        <f t="shared" si="1"/>
        <v>-0.25</v>
      </c>
      <c r="Y114" s="51"/>
      <c r="AB114" s="44"/>
      <c r="AE114" s="45"/>
      <c r="AH114" s="52"/>
    </row>
    <row r="115" spans="1:34" ht="11.25" x14ac:dyDescent="0.2">
      <c r="B115" s="44" t="s">
        <v>32</v>
      </c>
      <c r="C115" s="32">
        <v>31.2</v>
      </c>
      <c r="D115" s="11"/>
      <c r="G115" s="32">
        <v>31.2</v>
      </c>
      <c r="H115" s="52">
        <v>3.7</v>
      </c>
      <c r="J115" s="52">
        <v>3.7</v>
      </c>
      <c r="M115" s="44" t="s">
        <v>32</v>
      </c>
      <c r="O115" s="52"/>
      <c r="P115" s="17"/>
      <c r="Q115" s="45">
        <v>76.3</v>
      </c>
      <c r="R115" s="31"/>
      <c r="S115" s="52">
        <v>5.93</v>
      </c>
      <c r="T115" s="52">
        <v>5.93</v>
      </c>
      <c r="U115" s="32">
        <f t="shared" si="0"/>
        <v>-4.7000000000000028</v>
      </c>
      <c r="V115" s="51">
        <f t="shared" si="1"/>
        <v>-0.25</v>
      </c>
      <c r="W115" s="17"/>
      <c r="Y115" s="51"/>
      <c r="AB115" s="44"/>
      <c r="AE115" s="45"/>
      <c r="AH115" s="52"/>
    </row>
    <row r="116" spans="1:34" ht="11.25" x14ac:dyDescent="0.2">
      <c r="B116" s="44" t="s">
        <v>33</v>
      </c>
      <c r="D116" s="11"/>
      <c r="H116" s="52">
        <v>3.66</v>
      </c>
      <c r="J116" s="52">
        <v>3.66</v>
      </c>
      <c r="M116" s="44" t="s">
        <v>34</v>
      </c>
      <c r="O116" s="52"/>
      <c r="P116" s="17"/>
      <c r="Q116" s="45">
        <v>73</v>
      </c>
      <c r="R116" s="31"/>
      <c r="S116" s="52">
        <v>5.86</v>
      </c>
      <c r="T116" s="52">
        <v>5.86</v>
      </c>
      <c r="U116" s="32">
        <f t="shared" si="0"/>
        <v>-3.2999999999999972</v>
      </c>
      <c r="V116" s="51">
        <f t="shared" si="1"/>
        <v>-6.9999999999999396E-2</v>
      </c>
      <c r="W116" s="17"/>
      <c r="Y116" s="51"/>
      <c r="AB116" s="44"/>
      <c r="AE116" s="45"/>
      <c r="AH116" s="52"/>
    </row>
    <row r="117" spans="1:34" ht="11.25" x14ac:dyDescent="0.2">
      <c r="B117" s="44" t="s">
        <v>34</v>
      </c>
      <c r="C117" s="32">
        <v>30.5</v>
      </c>
      <c r="D117" s="11"/>
      <c r="G117" s="32">
        <v>30.5</v>
      </c>
      <c r="H117" s="52">
        <v>3.81</v>
      </c>
      <c r="J117" s="52">
        <v>3.81</v>
      </c>
      <c r="M117" s="44" t="s">
        <v>36</v>
      </c>
      <c r="O117" s="56"/>
      <c r="P117" s="17"/>
      <c r="Q117" s="45">
        <v>71.8</v>
      </c>
      <c r="R117" s="31"/>
      <c r="S117" s="52">
        <v>5.83</v>
      </c>
      <c r="T117" s="52">
        <v>5.83</v>
      </c>
      <c r="U117" s="32">
        <f t="shared" si="0"/>
        <v>-1.2000000000000028</v>
      </c>
      <c r="V117" s="51">
        <f t="shared" si="1"/>
        <v>-3.0000000000000249E-2</v>
      </c>
      <c r="W117" s="17"/>
      <c r="Y117" s="51"/>
      <c r="AB117" s="44"/>
      <c r="AE117" s="45"/>
      <c r="AH117" s="52"/>
    </row>
    <row r="118" spans="1:34" ht="11.25" x14ac:dyDescent="0.2">
      <c r="B118" s="44" t="s">
        <v>35</v>
      </c>
      <c r="D118" s="11"/>
      <c r="H118" s="56"/>
      <c r="J118" s="56"/>
      <c r="M118" s="44" t="s">
        <v>38</v>
      </c>
      <c r="O118" s="52"/>
      <c r="P118" s="74"/>
      <c r="Q118" s="45">
        <v>69</v>
      </c>
      <c r="R118" s="31"/>
      <c r="S118" s="52">
        <v>5.5</v>
      </c>
      <c r="T118" s="52">
        <v>5.5</v>
      </c>
      <c r="U118" s="32">
        <f t="shared" si="0"/>
        <v>-2.7999999999999972</v>
      </c>
      <c r="V118" s="51">
        <f t="shared" si="1"/>
        <v>-0.33000000000000007</v>
      </c>
      <c r="W118" s="17"/>
      <c r="Y118" s="51"/>
      <c r="AB118" s="44"/>
      <c r="AE118" s="45"/>
      <c r="AH118" s="52"/>
    </row>
    <row r="119" spans="1:34" ht="11.25" x14ac:dyDescent="0.2">
      <c r="B119" s="44" t="s">
        <v>36</v>
      </c>
      <c r="C119" s="32">
        <v>30.5</v>
      </c>
      <c r="D119" s="11"/>
      <c r="G119" s="32">
        <v>30.5</v>
      </c>
      <c r="H119" s="52">
        <v>3.55</v>
      </c>
      <c r="J119" s="52">
        <v>3.55</v>
      </c>
      <c r="M119" s="44">
        <v>38353</v>
      </c>
      <c r="N119" s="32">
        <f>N113+1</f>
        <v>2005</v>
      </c>
      <c r="O119" s="56"/>
      <c r="P119" s="74"/>
      <c r="Q119" s="45">
        <v>65.2</v>
      </c>
      <c r="R119" s="31"/>
      <c r="S119" s="52">
        <v>5.8</v>
      </c>
      <c r="T119" s="52">
        <v>5.8</v>
      </c>
      <c r="U119" s="32">
        <f t="shared" si="0"/>
        <v>-3.7999999999999972</v>
      </c>
      <c r="V119" s="51">
        <f t="shared" si="1"/>
        <v>0.29999999999999982</v>
      </c>
      <c r="W119" s="17"/>
      <c r="Y119" s="51"/>
      <c r="AB119" s="44"/>
      <c r="AE119" s="45"/>
      <c r="AH119" s="52"/>
    </row>
    <row r="120" spans="1:34" ht="11.25" x14ac:dyDescent="0.2">
      <c r="B120" s="44" t="s">
        <v>37</v>
      </c>
      <c r="C120" s="32">
        <v>21.5</v>
      </c>
      <c r="D120" s="11"/>
      <c r="G120" s="32">
        <v>21.5</v>
      </c>
      <c r="H120" s="56"/>
      <c r="J120" s="56"/>
      <c r="M120" s="44" t="s">
        <v>30</v>
      </c>
      <c r="O120" s="52"/>
      <c r="P120" s="75"/>
      <c r="Q120" s="45">
        <v>65.5</v>
      </c>
      <c r="R120" s="31"/>
      <c r="S120" s="52">
        <v>5.6</v>
      </c>
      <c r="T120" s="52">
        <v>5.6</v>
      </c>
      <c r="U120" s="32">
        <f t="shared" si="0"/>
        <v>0.29999999999999716</v>
      </c>
      <c r="V120" s="51">
        <f t="shared" si="1"/>
        <v>-0.20000000000000018</v>
      </c>
      <c r="W120" s="17"/>
      <c r="Y120" s="51"/>
      <c r="AB120" s="44"/>
      <c r="AE120" s="45"/>
      <c r="AH120" s="52"/>
    </row>
    <row r="121" spans="1:34" ht="11.25" x14ac:dyDescent="0.2">
      <c r="B121" s="44" t="s">
        <v>38</v>
      </c>
      <c r="D121" s="11"/>
      <c r="H121" s="52">
        <v>3.41</v>
      </c>
      <c r="J121" s="52">
        <v>3.41</v>
      </c>
      <c r="M121" s="44" t="s">
        <v>32</v>
      </c>
      <c r="O121" s="56"/>
      <c r="P121" s="76"/>
      <c r="Q121" s="45">
        <v>68.900000000000006</v>
      </c>
      <c r="R121" s="31"/>
      <c r="S121" s="52">
        <v>5.7</v>
      </c>
      <c r="T121" s="52">
        <v>5.7</v>
      </c>
      <c r="U121" s="32">
        <f t="shared" si="0"/>
        <v>3.4000000000000057</v>
      </c>
      <c r="V121" s="51">
        <f t="shared" si="1"/>
        <v>0.10000000000000053</v>
      </c>
      <c r="W121" s="17"/>
      <c r="Y121" s="51"/>
      <c r="AB121" s="44"/>
      <c r="AE121" s="45"/>
      <c r="AH121" s="56"/>
    </row>
    <row r="122" spans="1:34" ht="11.25" x14ac:dyDescent="0.2">
      <c r="B122" s="44" t="s">
        <v>39</v>
      </c>
      <c r="D122" s="11"/>
      <c r="H122" s="56"/>
      <c r="J122" s="56"/>
      <c r="M122" s="44" t="s">
        <v>34</v>
      </c>
      <c r="O122" s="52"/>
      <c r="P122" s="17"/>
      <c r="Q122" s="45">
        <v>66.900000000000006</v>
      </c>
      <c r="R122" s="31"/>
      <c r="S122" s="52">
        <v>5.8</v>
      </c>
      <c r="T122" s="52">
        <v>5.8</v>
      </c>
      <c r="U122" s="32">
        <f t="shared" si="0"/>
        <v>-2</v>
      </c>
      <c r="V122" s="51">
        <f t="shared" si="1"/>
        <v>9.9999999999999645E-2</v>
      </c>
      <c r="W122" s="17"/>
      <c r="Y122" s="51"/>
      <c r="AB122" s="44"/>
      <c r="AE122" s="45"/>
      <c r="AH122" s="52"/>
    </row>
    <row r="123" spans="1:34" ht="11.25" x14ac:dyDescent="0.2">
      <c r="A123" s="32">
        <f>A111+1</f>
        <v>1995</v>
      </c>
      <c r="B123" s="44">
        <v>34700</v>
      </c>
      <c r="D123" s="11"/>
      <c r="H123" s="52">
        <v>2.86</v>
      </c>
      <c r="J123" s="52">
        <v>2.86</v>
      </c>
      <c r="M123" s="44" t="s">
        <v>36</v>
      </c>
      <c r="O123" s="56"/>
      <c r="P123" s="17"/>
      <c r="Q123" s="45">
        <v>70.3</v>
      </c>
      <c r="R123" s="31"/>
      <c r="S123" s="52">
        <v>5.9</v>
      </c>
      <c r="T123" s="52">
        <v>5.9</v>
      </c>
      <c r="U123" s="32">
        <f t="shared" si="0"/>
        <v>3.3999999999999915</v>
      </c>
      <c r="V123" s="51">
        <f t="shared" si="1"/>
        <v>0.10000000000000053</v>
      </c>
      <c r="W123" s="17"/>
      <c r="Y123" s="51"/>
      <c r="AB123" s="44"/>
      <c r="AE123" s="45"/>
      <c r="AH123" s="52"/>
    </row>
    <row r="124" spans="1:34" ht="11.25" x14ac:dyDescent="0.2">
      <c r="B124" s="44" t="s">
        <v>29</v>
      </c>
      <c r="D124" s="11"/>
      <c r="H124" s="56"/>
      <c r="J124" s="56"/>
      <c r="M124" s="44" t="s">
        <v>38</v>
      </c>
      <c r="O124" s="52"/>
      <c r="P124" s="17"/>
      <c r="Q124" s="45">
        <v>75.7</v>
      </c>
      <c r="R124" s="31"/>
      <c r="S124" s="52">
        <v>6</v>
      </c>
      <c r="T124" s="52">
        <v>6</v>
      </c>
      <c r="U124" s="32">
        <f t="shared" si="0"/>
        <v>5.4000000000000057</v>
      </c>
      <c r="V124" s="51">
        <f t="shared" si="1"/>
        <v>9.9999999999999645E-2</v>
      </c>
      <c r="W124" s="17"/>
      <c r="Y124" s="51"/>
      <c r="AB124" s="44"/>
      <c r="AE124" s="45"/>
      <c r="AH124" s="52"/>
    </row>
    <row r="125" spans="1:34" ht="11.25" x14ac:dyDescent="0.2">
      <c r="B125" s="44" t="s">
        <v>30</v>
      </c>
      <c r="C125" s="32">
        <v>12.6</v>
      </c>
      <c r="D125" s="11"/>
      <c r="G125" s="32">
        <v>12.6</v>
      </c>
      <c r="H125" s="52">
        <v>2.7</v>
      </c>
      <c r="J125" s="52">
        <v>2.7</v>
      </c>
      <c r="M125" s="44">
        <v>38718</v>
      </c>
      <c r="N125" s="32">
        <f>N119+1</f>
        <v>2006</v>
      </c>
      <c r="O125" s="56"/>
      <c r="P125" s="17"/>
      <c r="Q125" s="45">
        <v>71.400000000000006</v>
      </c>
      <c r="R125" s="31"/>
      <c r="S125" s="52">
        <v>6</v>
      </c>
      <c r="T125" s="52">
        <v>6</v>
      </c>
      <c r="U125" s="32">
        <f t="shared" si="0"/>
        <v>-4.2999999999999972</v>
      </c>
      <c r="V125" s="51">
        <f t="shared" si="1"/>
        <v>0</v>
      </c>
      <c r="W125" s="17"/>
      <c r="Y125" s="51"/>
      <c r="AB125" s="44"/>
      <c r="AE125" s="45"/>
      <c r="AH125" s="52"/>
    </row>
    <row r="126" spans="1:34" ht="11.25" x14ac:dyDescent="0.2">
      <c r="B126" s="44" t="s">
        <v>31</v>
      </c>
      <c r="C126" s="32">
        <v>13.8</v>
      </c>
      <c r="D126" s="11"/>
      <c r="G126" s="32">
        <v>13.8</v>
      </c>
      <c r="H126" s="56"/>
      <c r="J126" s="56"/>
      <c r="M126" s="44" t="s">
        <v>30</v>
      </c>
      <c r="O126" s="52"/>
      <c r="Q126" s="45">
        <v>72.3</v>
      </c>
      <c r="R126" s="31"/>
      <c r="S126" s="52">
        <v>6.1</v>
      </c>
      <c r="T126" s="52">
        <v>6.1</v>
      </c>
      <c r="U126" s="32">
        <f t="shared" si="0"/>
        <v>0.89999999999999147</v>
      </c>
      <c r="V126" s="51">
        <f t="shared" si="1"/>
        <v>9.9999999999999645E-2</v>
      </c>
      <c r="Y126" s="51"/>
      <c r="AB126" s="44"/>
      <c r="AE126" s="45"/>
      <c r="AH126" s="52"/>
    </row>
    <row r="127" spans="1:34" ht="11.25" x14ac:dyDescent="0.2">
      <c r="B127" s="44" t="s">
        <v>32</v>
      </c>
      <c r="C127" s="32">
        <v>15</v>
      </c>
      <c r="D127" s="11"/>
      <c r="G127" s="32">
        <v>15</v>
      </c>
      <c r="H127" s="52">
        <v>3.04</v>
      </c>
      <c r="J127" s="52">
        <v>3.04</v>
      </c>
      <c r="M127" s="44" t="s">
        <v>32</v>
      </c>
      <c r="O127" s="56"/>
      <c r="Q127" s="45">
        <v>76</v>
      </c>
      <c r="R127" s="31"/>
      <c r="S127" s="52">
        <v>6.2</v>
      </c>
      <c r="T127" s="52">
        <v>6.2</v>
      </c>
      <c r="U127" s="32">
        <f t="shared" si="0"/>
        <v>3.7000000000000028</v>
      </c>
      <c r="V127" s="51">
        <f t="shared" si="1"/>
        <v>0.10000000000000053</v>
      </c>
      <c r="Y127" s="51"/>
      <c r="AB127" s="44"/>
      <c r="AE127" s="45"/>
      <c r="AH127" s="52"/>
    </row>
    <row r="128" spans="1:34" ht="11.25" x14ac:dyDescent="0.2">
      <c r="B128" s="44" t="s">
        <v>33</v>
      </c>
      <c r="D128" s="11"/>
      <c r="H128" s="56"/>
      <c r="J128" s="56"/>
      <c r="M128" s="44" t="s">
        <v>34</v>
      </c>
      <c r="O128" s="52"/>
      <c r="Q128" s="45">
        <v>78.7</v>
      </c>
      <c r="R128" s="31"/>
      <c r="S128" s="52">
        <v>6.4</v>
      </c>
      <c r="T128" s="52">
        <v>6.4</v>
      </c>
      <c r="U128" s="32">
        <f t="shared" si="0"/>
        <v>2.7000000000000028</v>
      </c>
      <c r="V128" s="51">
        <f t="shared" si="1"/>
        <v>0.20000000000000018</v>
      </c>
      <c r="Y128" s="51"/>
      <c r="AB128" s="44"/>
      <c r="AE128" s="45"/>
      <c r="AH128" s="52"/>
    </row>
    <row r="129" spans="1:34" ht="11.25" x14ac:dyDescent="0.2">
      <c r="B129" s="44" t="s">
        <v>34</v>
      </c>
      <c r="D129" s="11"/>
      <c r="H129" s="52">
        <v>2.78</v>
      </c>
      <c r="J129" s="52">
        <v>2.78</v>
      </c>
      <c r="M129" s="44" t="s">
        <v>36</v>
      </c>
      <c r="O129" s="56"/>
      <c r="Q129" s="45">
        <v>75.400000000000006</v>
      </c>
      <c r="R129" s="31"/>
      <c r="S129" s="52">
        <v>6.4</v>
      </c>
      <c r="T129" s="52">
        <v>6.4</v>
      </c>
      <c r="U129" s="32">
        <f t="shared" si="0"/>
        <v>-3.2999999999999972</v>
      </c>
      <c r="V129" s="51">
        <f t="shared" si="1"/>
        <v>0</v>
      </c>
      <c r="Y129" s="51"/>
      <c r="AB129" s="44"/>
      <c r="AE129" s="45"/>
      <c r="AH129" s="52"/>
    </row>
    <row r="130" spans="1:34" ht="11.25" x14ac:dyDescent="0.2">
      <c r="B130" s="44" t="s">
        <v>35</v>
      </c>
      <c r="C130" s="32">
        <v>13.2</v>
      </c>
      <c r="D130" s="11"/>
      <c r="G130" s="32">
        <v>13.2</v>
      </c>
      <c r="H130" s="56"/>
      <c r="J130" s="56"/>
      <c r="M130" s="44" t="s">
        <v>38</v>
      </c>
      <c r="O130" s="52"/>
      <c r="Q130" s="45">
        <v>80.489999999999995</v>
      </c>
      <c r="R130" s="31"/>
      <c r="S130" s="52">
        <v>6.5</v>
      </c>
      <c r="T130" s="52">
        <v>6.5</v>
      </c>
      <c r="U130" s="32">
        <f t="shared" si="0"/>
        <v>5.0899999999999892</v>
      </c>
      <c r="V130" s="51">
        <f t="shared" si="1"/>
        <v>9.9999999999999645E-2</v>
      </c>
      <c r="Y130" s="51"/>
      <c r="AB130" s="44"/>
      <c r="AE130" s="45"/>
      <c r="AH130" s="52"/>
    </row>
    <row r="131" spans="1:34" ht="11.25" x14ac:dyDescent="0.2">
      <c r="B131" s="44" t="s">
        <v>36</v>
      </c>
      <c r="C131" s="32">
        <v>13.7</v>
      </c>
      <c r="D131" s="11"/>
      <c r="G131" s="32">
        <v>13.7</v>
      </c>
      <c r="H131" s="52">
        <v>3.1</v>
      </c>
      <c r="J131" s="52">
        <v>3.1</v>
      </c>
      <c r="M131" s="44">
        <v>39083</v>
      </c>
      <c r="N131" s="32">
        <f>N125+1</f>
        <v>2007</v>
      </c>
      <c r="O131" s="56"/>
      <c r="Q131" s="45">
        <v>79.900000000000006</v>
      </c>
      <c r="R131" s="31"/>
      <c r="S131" s="52">
        <v>6.6</v>
      </c>
      <c r="T131" s="52">
        <v>6.6</v>
      </c>
      <c r="U131" s="32">
        <f t="shared" si="0"/>
        <v>-0.5899999999999892</v>
      </c>
      <c r="V131" s="51">
        <f t="shared" si="1"/>
        <v>9.9999999999999645E-2</v>
      </c>
      <c r="Y131" s="51"/>
      <c r="AB131" s="44"/>
      <c r="AE131" s="45"/>
      <c r="AH131" s="52"/>
    </row>
    <row r="132" spans="1:34" ht="11.25" x14ac:dyDescent="0.2">
      <c r="B132" s="44" t="s">
        <v>37</v>
      </c>
      <c r="D132" s="11"/>
      <c r="H132" s="56"/>
      <c r="J132" s="56"/>
      <c r="M132" s="44" t="s">
        <v>30</v>
      </c>
      <c r="O132" s="52"/>
      <c r="Q132" s="45">
        <v>80.5</v>
      </c>
      <c r="R132" s="31"/>
      <c r="S132" s="52">
        <v>6.5</v>
      </c>
      <c r="T132" s="52">
        <v>6.5</v>
      </c>
      <c r="U132" s="32">
        <f t="shared" si="0"/>
        <v>0.59999999999999432</v>
      </c>
      <c r="V132" s="51">
        <f t="shared" si="1"/>
        <v>-9.9999999999999645E-2</v>
      </c>
      <c r="Y132" s="53"/>
      <c r="AB132" s="44"/>
      <c r="AE132" s="45"/>
      <c r="AH132" s="52"/>
    </row>
    <row r="133" spans="1:34" ht="11.25" x14ac:dyDescent="0.2">
      <c r="B133" s="44" t="s">
        <v>38</v>
      </c>
      <c r="D133" s="11"/>
      <c r="H133" s="52">
        <v>2.9</v>
      </c>
      <c r="J133" s="52">
        <v>2.9</v>
      </c>
      <c r="M133" s="44" t="s">
        <v>32</v>
      </c>
      <c r="O133" s="56"/>
      <c r="Q133" s="45">
        <v>80.099999999999994</v>
      </c>
      <c r="R133" s="31"/>
      <c r="S133" s="52">
        <v>6.8</v>
      </c>
      <c r="T133" s="52">
        <v>6.8</v>
      </c>
      <c r="U133" s="32">
        <f t="shared" si="0"/>
        <v>-0.40000000000000568</v>
      </c>
      <c r="V133" s="51">
        <f t="shared" si="1"/>
        <v>0.29999999999999982</v>
      </c>
      <c r="Y133" s="52"/>
      <c r="AB133" s="44"/>
      <c r="AE133" s="45"/>
      <c r="AH133" s="52"/>
    </row>
    <row r="134" spans="1:34" ht="11.25" x14ac:dyDescent="0.2">
      <c r="B134" s="44" t="s">
        <v>39</v>
      </c>
      <c r="D134" s="11"/>
      <c r="H134" s="56"/>
      <c r="J134" s="56"/>
      <c r="M134" s="44" t="s">
        <v>34</v>
      </c>
      <c r="O134" s="52"/>
      <c r="Q134" s="45">
        <v>85.1</v>
      </c>
      <c r="R134" s="31"/>
      <c r="S134" s="57">
        <v>7</v>
      </c>
      <c r="T134" s="57">
        <v>7</v>
      </c>
      <c r="U134" s="32">
        <f t="shared" si="0"/>
        <v>5</v>
      </c>
      <c r="V134" s="51">
        <f t="shared" si="1"/>
        <v>0.20000000000000018</v>
      </c>
      <c r="Y134" s="53"/>
      <c r="AB134" s="44"/>
      <c r="AE134" s="45"/>
      <c r="AH134" s="52"/>
    </row>
    <row r="135" spans="1:34" ht="11.25" x14ac:dyDescent="0.2">
      <c r="A135" s="32">
        <f>A123+1</f>
        <v>1996</v>
      </c>
      <c r="B135" s="44">
        <v>35065</v>
      </c>
      <c r="D135" s="11"/>
      <c r="H135" s="52">
        <v>3.06</v>
      </c>
      <c r="J135" s="52">
        <v>3.06</v>
      </c>
      <c r="M135" s="44" t="s">
        <v>36</v>
      </c>
      <c r="O135" s="56"/>
      <c r="Q135" s="45">
        <v>79.400000000000006</v>
      </c>
      <c r="R135" s="31"/>
      <c r="S135" s="52">
        <v>6.9</v>
      </c>
      <c r="T135" s="52">
        <v>6.9</v>
      </c>
      <c r="U135" s="32">
        <f t="shared" ref="U135:U138" si="2">Q135-Q134</f>
        <v>-5.6999999999999886</v>
      </c>
      <c r="V135" s="51">
        <f t="shared" ref="V135:V138" si="3">T135-T134</f>
        <v>-9.9999999999999645E-2</v>
      </c>
      <c r="Y135" s="55"/>
      <c r="AB135" s="44"/>
      <c r="AE135" s="45"/>
      <c r="AH135" s="52"/>
    </row>
    <row r="136" spans="1:34" ht="11.25" x14ac:dyDescent="0.2">
      <c r="B136" s="44" t="s">
        <v>29</v>
      </c>
      <c r="D136" s="11"/>
      <c r="H136" s="56"/>
      <c r="J136" s="56"/>
      <c r="M136" s="44" t="s">
        <v>38</v>
      </c>
      <c r="O136" s="52"/>
      <c r="Q136" s="45">
        <v>84.3</v>
      </c>
      <c r="R136" s="31"/>
      <c r="S136" s="52">
        <v>7.4</v>
      </c>
      <c r="T136" s="52">
        <v>7.4</v>
      </c>
      <c r="U136" s="32">
        <f t="shared" si="2"/>
        <v>4.8999999999999915</v>
      </c>
      <c r="V136" s="51">
        <f t="shared" si="3"/>
        <v>0.5</v>
      </c>
      <c r="Y136" s="52"/>
      <c r="AB136" s="44"/>
      <c r="AE136" s="45"/>
      <c r="AH136" s="52"/>
    </row>
    <row r="137" spans="1:34" ht="11.25" x14ac:dyDescent="0.2">
      <c r="B137" s="44" t="s">
        <v>30</v>
      </c>
      <c r="D137" s="11"/>
      <c r="H137" s="52">
        <v>3.21</v>
      </c>
      <c r="J137" s="52">
        <v>3.21</v>
      </c>
      <c r="M137" s="44">
        <v>39448</v>
      </c>
      <c r="N137" s="32">
        <f>N131+1</f>
        <v>2008</v>
      </c>
      <c r="O137" s="56"/>
      <c r="Q137" s="45">
        <v>86</v>
      </c>
      <c r="R137" s="31"/>
      <c r="S137" s="52">
        <v>7.5</v>
      </c>
      <c r="T137" s="52">
        <v>7.5</v>
      </c>
      <c r="U137" s="32">
        <f t="shared" si="2"/>
        <v>1.7000000000000028</v>
      </c>
      <c r="V137" s="51">
        <f t="shared" si="3"/>
        <v>9.9999999999999645E-2</v>
      </c>
      <c r="Y137" s="52"/>
      <c r="AB137" s="44"/>
      <c r="AE137" s="45"/>
      <c r="AH137" s="52"/>
    </row>
    <row r="138" spans="1:34" ht="11.25" x14ac:dyDescent="0.2">
      <c r="B138" s="44" t="s">
        <v>31</v>
      </c>
      <c r="D138" s="11"/>
      <c r="H138" s="56"/>
      <c r="J138" s="56"/>
      <c r="M138" s="44" t="s">
        <v>30</v>
      </c>
      <c r="O138" s="52"/>
      <c r="Q138" s="45">
        <v>85</v>
      </c>
      <c r="R138" s="31"/>
      <c r="S138" s="52">
        <v>7.4</v>
      </c>
      <c r="T138" s="52">
        <v>7.4</v>
      </c>
      <c r="U138" s="32">
        <f t="shared" si="2"/>
        <v>-1</v>
      </c>
      <c r="V138" s="51">
        <f t="shared" si="3"/>
        <v>-9.9999999999999645E-2</v>
      </c>
      <c r="Y138" s="52"/>
      <c r="AB138" s="44"/>
      <c r="AE138" s="45"/>
      <c r="AH138" s="52"/>
    </row>
    <row r="139" spans="1:34" ht="11.25" x14ac:dyDescent="0.2">
      <c r="B139" s="44" t="s">
        <v>32</v>
      </c>
      <c r="D139" s="11"/>
      <c r="H139" s="52">
        <v>3.72</v>
      </c>
      <c r="J139" s="52">
        <v>3.72</v>
      </c>
      <c r="M139" s="44" t="s">
        <v>32</v>
      </c>
      <c r="O139" s="56"/>
      <c r="R139" s="56"/>
      <c r="Y139" s="52"/>
      <c r="AB139" s="44"/>
      <c r="AE139" s="45"/>
      <c r="AH139" s="52"/>
    </row>
    <row r="140" spans="1:34" ht="11.25" x14ac:dyDescent="0.2">
      <c r="B140" s="44" t="s">
        <v>33</v>
      </c>
      <c r="D140" s="11"/>
      <c r="H140" s="56"/>
      <c r="J140" s="56"/>
      <c r="M140" s="44" t="s">
        <v>34</v>
      </c>
      <c r="O140" s="52"/>
      <c r="R140" s="52"/>
      <c r="Y140" s="52"/>
      <c r="AB140" s="44"/>
      <c r="AE140" s="45"/>
      <c r="AH140" s="52"/>
    </row>
    <row r="141" spans="1:34" ht="11.25" x14ac:dyDescent="0.2">
      <c r="B141" s="44" t="s">
        <v>34</v>
      </c>
      <c r="D141" s="11"/>
      <c r="H141" s="52">
        <v>3.9</v>
      </c>
      <c r="J141" s="52">
        <v>3.9</v>
      </c>
      <c r="M141" s="44" t="s">
        <v>36</v>
      </c>
      <c r="O141" s="56"/>
      <c r="R141" s="56"/>
      <c r="Y141" s="52"/>
      <c r="AB141" s="44"/>
      <c r="AE141" s="45"/>
      <c r="AH141" s="52"/>
    </row>
    <row r="142" spans="1:34" ht="11.25" x14ac:dyDescent="0.2">
      <c r="B142" s="44" t="s">
        <v>35</v>
      </c>
      <c r="D142" s="11"/>
      <c r="H142" s="56"/>
      <c r="J142" s="56"/>
      <c r="M142" s="44" t="s">
        <v>38</v>
      </c>
      <c r="O142" s="52"/>
      <c r="R142" s="52"/>
      <c r="Y142" s="52"/>
      <c r="AB142" s="44"/>
      <c r="AE142" s="45"/>
      <c r="AH142" s="52"/>
    </row>
    <row r="143" spans="1:34" ht="11.25" x14ac:dyDescent="0.2">
      <c r="B143" s="44" t="s">
        <v>36</v>
      </c>
      <c r="C143" s="32">
        <v>27.8</v>
      </c>
      <c r="D143" s="11"/>
      <c r="G143" s="32">
        <v>27.8</v>
      </c>
      <c r="H143" s="52">
        <v>3.61</v>
      </c>
      <c r="J143" s="52">
        <v>3.61</v>
      </c>
      <c r="M143" s="44">
        <v>39814</v>
      </c>
      <c r="N143" s="32">
        <f>N137+1</f>
        <v>2009</v>
      </c>
      <c r="O143" s="56"/>
      <c r="R143" s="56"/>
      <c r="Y143" s="53"/>
      <c r="AB143" s="44"/>
      <c r="AE143" s="45"/>
      <c r="AH143" s="52"/>
    </row>
    <row r="144" spans="1:34" ht="11.25" x14ac:dyDescent="0.2">
      <c r="B144" s="44" t="s">
        <v>37</v>
      </c>
      <c r="C144" s="32">
        <v>25.7</v>
      </c>
      <c r="D144" s="11"/>
      <c r="G144" s="32">
        <v>25.7</v>
      </c>
      <c r="H144" s="56"/>
      <c r="J144" s="56"/>
      <c r="M144" s="44" t="s">
        <v>30</v>
      </c>
      <c r="O144" s="52"/>
      <c r="R144" s="52"/>
      <c r="Y144" s="52"/>
      <c r="AB144" s="44"/>
      <c r="AE144" s="45"/>
      <c r="AH144" s="57"/>
    </row>
    <row r="145" spans="1:34" ht="11.25" x14ac:dyDescent="0.2">
      <c r="B145" s="44" t="s">
        <v>38</v>
      </c>
      <c r="C145" s="32">
        <v>25.1</v>
      </c>
      <c r="D145" s="11"/>
      <c r="G145" s="32">
        <v>25.1</v>
      </c>
      <c r="H145" s="52">
        <v>3.23</v>
      </c>
      <c r="J145" s="52">
        <v>3.23</v>
      </c>
      <c r="M145" s="44" t="s">
        <v>32</v>
      </c>
      <c r="O145" s="56"/>
      <c r="R145" s="56"/>
      <c r="Y145" s="52"/>
      <c r="AB145" s="44"/>
      <c r="AE145" s="45"/>
      <c r="AH145" s="52"/>
    </row>
    <row r="146" spans="1:34" ht="11.25" x14ac:dyDescent="0.2">
      <c r="B146" s="44" t="s">
        <v>39</v>
      </c>
      <c r="C146" s="32">
        <v>24.5</v>
      </c>
      <c r="D146" s="11"/>
      <c r="G146" s="32">
        <v>24.5</v>
      </c>
      <c r="H146" s="56"/>
      <c r="J146" s="56"/>
      <c r="M146" s="44" t="s">
        <v>34</v>
      </c>
      <c r="O146" s="52"/>
      <c r="R146" s="52"/>
      <c r="Y146" s="52"/>
      <c r="AB146" s="44"/>
      <c r="AE146" s="45"/>
      <c r="AH146" s="52"/>
    </row>
    <row r="147" spans="1:34" ht="11.25" x14ac:dyDescent="0.2">
      <c r="A147" s="32">
        <f>A135+1</f>
        <v>1997</v>
      </c>
      <c r="B147" s="44">
        <v>35431</v>
      </c>
      <c r="C147" s="32">
        <v>23.9</v>
      </c>
      <c r="D147" s="11"/>
      <c r="G147" s="32">
        <v>23.9</v>
      </c>
      <c r="H147" s="52">
        <v>3.04</v>
      </c>
      <c r="J147" s="52">
        <v>3.04</v>
      </c>
      <c r="M147" s="44" t="s">
        <v>36</v>
      </c>
      <c r="O147" s="56"/>
      <c r="R147" s="56"/>
      <c r="Y147" s="53"/>
      <c r="AB147" s="44"/>
      <c r="AE147" s="45"/>
      <c r="AH147" s="52"/>
    </row>
    <row r="148" spans="1:34" ht="11.25" x14ac:dyDescent="0.2">
      <c r="B148" s="44" t="s">
        <v>29</v>
      </c>
      <c r="C148" s="32">
        <v>18.7</v>
      </c>
      <c r="D148" s="11"/>
      <c r="G148" s="32">
        <v>18.7</v>
      </c>
      <c r="H148" s="56"/>
      <c r="J148" s="56"/>
      <c r="M148" s="44" t="s">
        <v>38</v>
      </c>
      <c r="O148" s="52"/>
      <c r="R148" s="52"/>
      <c r="Y148" s="52"/>
      <c r="AB148" s="44"/>
      <c r="AE148" s="45"/>
      <c r="AH148" s="52"/>
    </row>
    <row r="149" spans="1:34" ht="11.25" x14ac:dyDescent="0.2">
      <c r="B149" s="44" t="s">
        <v>30</v>
      </c>
      <c r="C149" s="32">
        <v>25.4</v>
      </c>
      <c r="D149" s="11"/>
      <c r="G149" s="32">
        <v>25.4</v>
      </c>
      <c r="H149" s="52">
        <v>2.78</v>
      </c>
      <c r="J149" s="52">
        <v>2.78</v>
      </c>
      <c r="O149" s="56"/>
      <c r="R149" s="56"/>
      <c r="Y149" s="52"/>
      <c r="AB149" s="44"/>
      <c r="AH149" s="56"/>
    </row>
    <row r="150" spans="1:34" ht="11.25" x14ac:dyDescent="0.2">
      <c r="B150" s="44" t="s">
        <v>31</v>
      </c>
      <c r="C150" s="32">
        <v>25.2</v>
      </c>
      <c r="D150" s="11"/>
      <c r="G150" s="32">
        <v>25.2</v>
      </c>
      <c r="H150" s="56"/>
      <c r="J150" s="56"/>
      <c r="O150" s="52"/>
      <c r="R150" s="52"/>
      <c r="Y150" s="56"/>
      <c r="AB150" s="44"/>
    </row>
    <row r="151" spans="1:34" ht="11.25" x14ac:dyDescent="0.2">
      <c r="B151" s="44" t="s">
        <v>32</v>
      </c>
      <c r="C151" s="32">
        <v>25.9</v>
      </c>
      <c r="D151" s="11"/>
      <c r="G151" s="32">
        <v>25.9</v>
      </c>
      <c r="H151" s="52">
        <v>2.97</v>
      </c>
      <c r="J151" s="52">
        <v>2.97</v>
      </c>
      <c r="O151" s="56"/>
      <c r="R151" s="56"/>
      <c r="Y151" s="56"/>
      <c r="AB151" s="44"/>
      <c r="AH151" s="52"/>
    </row>
    <row r="152" spans="1:34" ht="11.25" x14ac:dyDescent="0.2">
      <c r="B152" s="44" t="s">
        <v>33</v>
      </c>
      <c r="C152" s="32">
        <v>25.9</v>
      </c>
      <c r="D152" s="11"/>
      <c r="G152" s="32">
        <v>25.9</v>
      </c>
      <c r="H152" s="56"/>
      <c r="J152" s="56"/>
      <c r="O152" s="52"/>
      <c r="R152" s="52"/>
      <c r="Y152" s="56"/>
      <c r="AB152" s="44"/>
      <c r="AH152" s="52"/>
    </row>
    <row r="153" spans="1:34" ht="11.25" x14ac:dyDescent="0.2">
      <c r="B153" s="44" t="s">
        <v>34</v>
      </c>
      <c r="C153" s="32">
        <v>25.9</v>
      </c>
      <c r="D153" s="11"/>
      <c r="G153" s="32">
        <v>25.9</v>
      </c>
      <c r="H153" s="52">
        <v>3.02</v>
      </c>
      <c r="J153" s="52">
        <v>3.02</v>
      </c>
      <c r="O153" s="56"/>
      <c r="R153" s="56"/>
      <c r="Y153" s="56"/>
      <c r="AB153" s="44"/>
      <c r="AH153" s="52"/>
    </row>
    <row r="154" spans="1:34" ht="11.25" x14ac:dyDescent="0.2">
      <c r="B154" s="44" t="s">
        <v>35</v>
      </c>
      <c r="C154" s="32">
        <v>25.9</v>
      </c>
      <c r="D154" s="11"/>
      <c r="G154" s="32">
        <v>25.9</v>
      </c>
      <c r="H154" s="56"/>
      <c r="J154" s="56"/>
      <c r="O154" s="52"/>
      <c r="R154" s="52"/>
      <c r="Y154" s="56"/>
      <c r="AB154" s="44"/>
      <c r="AH154" s="52"/>
    </row>
    <row r="155" spans="1:34" ht="11.25" x14ac:dyDescent="0.2">
      <c r="B155" s="44" t="s">
        <v>36</v>
      </c>
      <c r="C155" s="32">
        <v>31.2</v>
      </c>
      <c r="D155" s="11"/>
      <c r="G155" s="32">
        <v>31.2</v>
      </c>
      <c r="H155" s="52">
        <v>3.23</v>
      </c>
      <c r="J155" s="52">
        <v>3.23</v>
      </c>
      <c r="O155" s="56"/>
      <c r="R155" s="56"/>
      <c r="Y155" s="56"/>
      <c r="AB155" s="44"/>
      <c r="AH155" s="52"/>
    </row>
    <row r="156" spans="1:34" ht="11.25" x14ac:dyDescent="0.2">
      <c r="B156" s="44" t="s">
        <v>37</v>
      </c>
      <c r="C156" s="32">
        <v>28</v>
      </c>
      <c r="D156" s="11"/>
      <c r="G156" s="32">
        <v>28</v>
      </c>
      <c r="H156" s="56"/>
      <c r="J156" s="56"/>
      <c r="O156" s="52"/>
      <c r="R156" s="52"/>
      <c r="Y156" s="56"/>
      <c r="AB156" s="44"/>
      <c r="AH156" s="52"/>
    </row>
    <row r="157" spans="1:34" ht="11.25" x14ac:dyDescent="0.2">
      <c r="B157" s="44" t="s">
        <v>38</v>
      </c>
      <c r="C157" s="32">
        <v>32</v>
      </c>
      <c r="D157" s="11"/>
      <c r="G157" s="32">
        <v>32</v>
      </c>
      <c r="H157" s="52">
        <v>3.07</v>
      </c>
      <c r="J157" s="52">
        <v>3.07</v>
      </c>
      <c r="O157" s="56"/>
      <c r="R157" s="56"/>
      <c r="Y157" s="56"/>
      <c r="AB157" s="44"/>
      <c r="AH157" s="52"/>
    </row>
    <row r="158" spans="1:34" ht="11.25" x14ac:dyDescent="0.2">
      <c r="B158" s="44" t="s">
        <v>39</v>
      </c>
      <c r="C158" s="32">
        <v>23.3</v>
      </c>
      <c r="D158" s="11"/>
      <c r="G158" s="32">
        <v>23.3</v>
      </c>
      <c r="H158" s="56"/>
      <c r="J158" s="56"/>
      <c r="O158" s="52"/>
      <c r="R158" s="52"/>
      <c r="Y158" s="56"/>
      <c r="AB158" s="44"/>
      <c r="AH158" s="52"/>
    </row>
    <row r="159" spans="1:34" ht="11.25" x14ac:dyDescent="0.2">
      <c r="A159" s="32">
        <f>A147+1</f>
        <v>1998</v>
      </c>
      <c r="B159" s="44">
        <v>35796</v>
      </c>
      <c r="C159" s="32">
        <v>24.55</v>
      </c>
      <c r="D159" s="11"/>
      <c r="G159" s="32">
        <v>24.55</v>
      </c>
      <c r="H159" s="52">
        <v>2.82</v>
      </c>
      <c r="J159" s="52">
        <v>2.82</v>
      </c>
      <c r="O159" s="56"/>
      <c r="R159" s="56"/>
      <c r="Y159" s="56"/>
      <c r="AB159" s="44"/>
      <c r="AH159" s="52"/>
    </row>
    <row r="160" spans="1:34" ht="11.25" x14ac:dyDescent="0.2">
      <c r="B160" s="44" t="s">
        <v>29</v>
      </c>
      <c r="C160" s="32">
        <v>25.8</v>
      </c>
      <c r="D160" s="11"/>
      <c r="G160" s="32">
        <v>25.8</v>
      </c>
      <c r="H160" s="56"/>
      <c r="J160" s="56"/>
      <c r="O160" s="52"/>
      <c r="R160" s="52"/>
      <c r="Y160" s="56"/>
      <c r="AB160" s="44"/>
      <c r="AH160" s="53"/>
    </row>
    <row r="161" spans="1:38" ht="11.25" x14ac:dyDescent="0.2">
      <c r="B161" s="44" t="s">
        <v>30</v>
      </c>
      <c r="C161" s="32">
        <v>23.5</v>
      </c>
      <c r="D161" s="11"/>
      <c r="G161" s="32">
        <v>23.5</v>
      </c>
      <c r="H161" s="52">
        <v>2.87</v>
      </c>
      <c r="J161" s="52">
        <v>2.87</v>
      </c>
      <c r="O161" s="56"/>
      <c r="R161" s="56"/>
      <c r="Y161" s="56"/>
      <c r="AB161" s="44"/>
      <c r="AH161" s="53"/>
    </row>
    <row r="162" spans="1:38" ht="11.25" x14ac:dyDescent="0.2">
      <c r="B162" s="44" t="s">
        <v>31</v>
      </c>
      <c r="C162" s="32">
        <v>21.9</v>
      </c>
      <c r="D162" s="11"/>
      <c r="G162" s="32">
        <v>21.9</v>
      </c>
      <c r="H162" s="56"/>
      <c r="J162" s="56"/>
      <c r="O162" s="52"/>
      <c r="R162" s="52"/>
      <c r="Y162" s="56"/>
      <c r="AB162" s="44"/>
      <c r="AH162" s="52"/>
    </row>
    <row r="163" spans="1:38" ht="11.25" x14ac:dyDescent="0.2">
      <c r="B163" s="44" t="s">
        <v>32</v>
      </c>
      <c r="C163" s="32">
        <v>15.5</v>
      </c>
      <c r="D163" s="11"/>
      <c r="G163" s="32">
        <v>15.5</v>
      </c>
      <c r="H163" s="52">
        <v>2.77</v>
      </c>
      <c r="J163" s="52">
        <v>2.77</v>
      </c>
      <c r="O163" s="56"/>
      <c r="R163" s="56"/>
      <c r="Y163" s="56"/>
      <c r="AB163" s="44"/>
      <c r="AH163" s="53"/>
    </row>
    <row r="164" spans="1:38" ht="11.25" x14ac:dyDescent="0.2">
      <c r="B164" s="44" t="s">
        <v>33</v>
      </c>
      <c r="C164" s="32">
        <v>12.3</v>
      </c>
      <c r="D164" s="11"/>
      <c r="G164" s="32">
        <v>12.3</v>
      </c>
      <c r="H164" s="56"/>
      <c r="J164" s="56"/>
      <c r="O164" s="52"/>
      <c r="R164" s="52"/>
      <c r="Y164" s="56"/>
      <c r="AB164" s="44"/>
      <c r="AH164" s="53"/>
    </row>
    <row r="165" spans="1:38" ht="11.25" x14ac:dyDescent="0.2">
      <c r="B165" s="44" t="s">
        <v>34</v>
      </c>
      <c r="C165" s="32">
        <v>10.5</v>
      </c>
      <c r="D165" s="11"/>
      <c r="G165" s="32">
        <v>10.5</v>
      </c>
      <c r="H165" s="52">
        <v>2.42</v>
      </c>
      <c r="J165" s="52">
        <v>2.42</v>
      </c>
      <c r="O165" s="56"/>
      <c r="R165" s="56"/>
      <c r="Y165" s="56"/>
      <c r="AB165" s="44"/>
      <c r="AH165" s="52"/>
    </row>
    <row r="166" spans="1:38" ht="12" thickBot="1" x14ac:dyDescent="0.25">
      <c r="B166" s="44" t="s">
        <v>35</v>
      </c>
      <c r="C166" s="32">
        <v>8.6999999999999993</v>
      </c>
      <c r="D166" s="11"/>
      <c r="G166" s="32">
        <v>8.6999999999999993</v>
      </c>
      <c r="H166" s="56"/>
      <c r="J166" s="56"/>
      <c r="O166" s="52"/>
      <c r="R166" s="52"/>
      <c r="Y166" s="56"/>
      <c r="AB166" s="44"/>
      <c r="AH166" s="52"/>
    </row>
    <row r="167" spans="1:38" ht="12" thickBot="1" x14ac:dyDescent="0.25">
      <c r="B167" s="44" t="s">
        <v>36</v>
      </c>
      <c r="C167" s="32">
        <v>6.9</v>
      </c>
      <c r="D167" s="11"/>
      <c r="G167" s="32">
        <v>6.9</v>
      </c>
      <c r="H167" s="52">
        <v>1.8</v>
      </c>
      <c r="J167" s="52">
        <v>1.8</v>
      </c>
      <c r="O167" s="56"/>
      <c r="P167" s="51"/>
      <c r="R167" s="56"/>
      <c r="Y167" s="56"/>
      <c r="AB167" s="44"/>
      <c r="AH167" s="52"/>
      <c r="AI167" s="77"/>
      <c r="AK167" s="77"/>
      <c r="AL167" s="78"/>
    </row>
    <row r="168" spans="1:38" ht="12" thickBot="1" x14ac:dyDescent="0.25">
      <c r="B168" s="44" t="s">
        <v>37</v>
      </c>
      <c r="C168" s="51">
        <v>5.7</v>
      </c>
      <c r="D168" s="11"/>
      <c r="G168" s="51">
        <v>5.7</v>
      </c>
      <c r="H168" s="56"/>
      <c r="J168" s="56"/>
      <c r="K168" s="51"/>
      <c r="O168" s="52"/>
      <c r="R168" s="52"/>
      <c r="Y168" s="56"/>
      <c r="AB168" s="44"/>
      <c r="AH168" s="52"/>
      <c r="AI168" s="79"/>
      <c r="AK168" s="80"/>
      <c r="AL168" s="79"/>
    </row>
    <row r="169" spans="1:38" ht="12" thickBot="1" x14ac:dyDescent="0.25">
      <c r="B169" s="44" t="s">
        <v>38</v>
      </c>
      <c r="C169" s="51">
        <v>6.1</v>
      </c>
      <c r="D169" s="11"/>
      <c r="G169" s="51">
        <v>6.1</v>
      </c>
      <c r="H169" s="52">
        <v>1.84</v>
      </c>
      <c r="J169" s="52">
        <v>1.84</v>
      </c>
      <c r="K169" s="51"/>
      <c r="O169" s="56"/>
      <c r="P169" s="51"/>
      <c r="R169" s="56"/>
      <c r="Y169" s="56"/>
      <c r="AB169" s="44"/>
      <c r="AH169" s="52"/>
      <c r="AI169" s="79"/>
      <c r="AK169" s="80"/>
      <c r="AL169" s="79"/>
    </row>
    <row r="170" spans="1:38" ht="11.25" x14ac:dyDescent="0.2">
      <c r="B170" s="44" t="s">
        <v>39</v>
      </c>
      <c r="C170" s="51">
        <v>8</v>
      </c>
      <c r="D170" s="11"/>
      <c r="G170" s="51">
        <v>8</v>
      </c>
      <c r="H170" s="56"/>
      <c r="J170" s="56"/>
      <c r="K170" s="51"/>
      <c r="O170" s="52"/>
      <c r="R170" s="52"/>
      <c r="Y170" s="56"/>
      <c r="AB170" s="44"/>
      <c r="AH170" s="52"/>
      <c r="AI170" s="70"/>
      <c r="AK170" s="70"/>
      <c r="AL170" s="70"/>
    </row>
    <row r="171" spans="1:38" ht="11.25" x14ac:dyDescent="0.2">
      <c r="A171" s="32">
        <f>A159+1</f>
        <v>1999</v>
      </c>
      <c r="B171" s="44">
        <v>36161</v>
      </c>
      <c r="C171" s="51">
        <v>7.15</v>
      </c>
      <c r="D171" s="11"/>
      <c r="G171" s="51">
        <v>7.15</v>
      </c>
      <c r="H171" s="52">
        <v>1.93</v>
      </c>
      <c r="J171" s="52">
        <v>1.93</v>
      </c>
      <c r="K171" s="51"/>
      <c r="O171" s="56"/>
      <c r="P171" s="51"/>
      <c r="R171" s="56"/>
      <c r="Y171" s="56"/>
      <c r="AB171" s="44"/>
      <c r="AH171" s="52"/>
    </row>
    <row r="172" spans="1:38" ht="11.25" x14ac:dyDescent="0.2">
      <c r="B172" s="44" t="s">
        <v>29</v>
      </c>
      <c r="C172" s="51">
        <v>6.3</v>
      </c>
      <c r="D172" s="11"/>
      <c r="G172" s="51">
        <v>6.3</v>
      </c>
      <c r="H172" s="56"/>
      <c r="J172" s="56"/>
      <c r="K172" s="51"/>
      <c r="O172" s="52"/>
      <c r="R172" s="52"/>
      <c r="Y172" s="56"/>
      <c r="AB172" s="44"/>
      <c r="AH172" s="52"/>
    </row>
    <row r="173" spans="1:38" ht="11.25" x14ac:dyDescent="0.2">
      <c r="B173" s="44" t="s">
        <v>30</v>
      </c>
      <c r="C173" s="51">
        <v>6</v>
      </c>
      <c r="D173" s="11"/>
      <c r="G173" s="51">
        <v>6</v>
      </c>
      <c r="H173" s="52">
        <v>1.87</v>
      </c>
      <c r="J173" s="52">
        <v>1.87</v>
      </c>
      <c r="K173" s="51"/>
      <c r="O173" s="56"/>
      <c r="P173" s="51"/>
      <c r="R173" s="56"/>
      <c r="Y173" s="56"/>
      <c r="AB173" s="44"/>
      <c r="AH173" s="52"/>
    </row>
    <row r="174" spans="1:38" ht="11.25" x14ac:dyDescent="0.2">
      <c r="B174" s="44" t="s">
        <v>31</v>
      </c>
      <c r="C174" s="51">
        <v>8</v>
      </c>
      <c r="D174" s="11"/>
      <c r="G174" s="51">
        <v>8</v>
      </c>
      <c r="H174" s="56"/>
      <c r="J174" s="56"/>
      <c r="K174" s="51"/>
      <c r="O174" s="52"/>
      <c r="R174" s="52"/>
      <c r="Y174" s="56"/>
      <c r="AB174" s="44"/>
      <c r="AH174" s="52"/>
    </row>
    <row r="175" spans="1:38" ht="11.25" x14ac:dyDescent="0.2">
      <c r="B175" s="44" t="s">
        <v>32</v>
      </c>
      <c r="C175" s="51">
        <v>7.666666666666667</v>
      </c>
      <c r="D175" s="11"/>
      <c r="G175" s="51">
        <v>7.666666666666667</v>
      </c>
      <c r="H175" s="52">
        <v>1.92</v>
      </c>
      <c r="J175" s="52">
        <v>1.92</v>
      </c>
      <c r="K175" s="51"/>
      <c r="P175" s="51"/>
      <c r="R175" s="56"/>
      <c r="Y175" s="56"/>
      <c r="AB175" s="44"/>
      <c r="AH175" s="52"/>
    </row>
    <row r="176" spans="1:38" ht="11.25" x14ac:dyDescent="0.2">
      <c r="B176" s="44" t="s">
        <v>33</v>
      </c>
      <c r="C176" s="51">
        <v>7.3333333333333339</v>
      </c>
      <c r="D176" s="11"/>
      <c r="G176" s="51">
        <v>7.3333333333333339</v>
      </c>
      <c r="H176" s="56"/>
      <c r="J176" s="56"/>
      <c r="K176" s="51"/>
      <c r="R176" s="52"/>
      <c r="Y176" s="56"/>
      <c r="AB176" s="44"/>
      <c r="AH176" s="52"/>
    </row>
    <row r="177" spans="1:34" ht="11.25" x14ac:dyDescent="0.2">
      <c r="B177" s="44" t="s">
        <v>34</v>
      </c>
      <c r="C177" s="51">
        <v>7</v>
      </c>
      <c r="D177" s="11"/>
      <c r="G177" s="51">
        <v>7</v>
      </c>
      <c r="H177" s="52">
        <v>1.81</v>
      </c>
      <c r="J177" s="52">
        <v>1.81</v>
      </c>
      <c r="K177" s="51"/>
      <c r="P177" s="51"/>
      <c r="R177" s="56"/>
      <c r="Y177" s="56"/>
      <c r="AB177" s="44"/>
      <c r="AH177" s="52"/>
    </row>
    <row r="178" spans="1:34" ht="11.25" x14ac:dyDescent="0.2">
      <c r="B178" s="44" t="s">
        <v>35</v>
      </c>
      <c r="C178" s="51">
        <v>6.65</v>
      </c>
      <c r="D178" s="11"/>
      <c r="E178" s="32">
        <v>31</v>
      </c>
      <c r="G178" s="51">
        <v>6.65</v>
      </c>
      <c r="H178" s="56"/>
      <c r="J178" s="56"/>
      <c r="K178" s="51"/>
      <c r="O178" s="52"/>
      <c r="R178" s="52"/>
      <c r="Y178" s="56"/>
      <c r="AB178" s="44"/>
      <c r="AH178" s="52"/>
    </row>
    <row r="179" spans="1:34" ht="11.25" x14ac:dyDescent="0.2">
      <c r="B179" s="44" t="s">
        <v>36</v>
      </c>
      <c r="C179" s="51">
        <v>6.3</v>
      </c>
      <c r="D179" s="11"/>
      <c r="E179" s="32">
        <v>53</v>
      </c>
      <c r="G179" s="51">
        <v>6.3</v>
      </c>
      <c r="H179" s="52">
        <v>1.78</v>
      </c>
      <c r="I179" s="54">
        <v>3.31</v>
      </c>
      <c r="J179" s="52">
        <v>1.78</v>
      </c>
      <c r="K179" s="51"/>
      <c r="M179" s="11"/>
      <c r="O179" s="56"/>
      <c r="P179" s="51"/>
      <c r="R179" s="56"/>
      <c r="Y179" s="56"/>
      <c r="AB179" s="44"/>
      <c r="AH179" s="52"/>
    </row>
    <row r="180" spans="1:34" ht="11.25" x14ac:dyDescent="0.2">
      <c r="B180" s="44" t="s">
        <v>37</v>
      </c>
      <c r="C180" s="51">
        <v>7.7</v>
      </c>
      <c r="D180" s="11"/>
      <c r="E180" s="32">
        <v>65</v>
      </c>
      <c r="G180" s="51">
        <v>7.7</v>
      </c>
      <c r="H180" s="56"/>
      <c r="I180" s="54"/>
      <c r="J180" s="56"/>
      <c r="K180" s="51"/>
      <c r="M180" s="81"/>
      <c r="O180" s="52"/>
      <c r="R180" s="52"/>
      <c r="Y180" s="56"/>
      <c r="AB180" s="44"/>
      <c r="AH180" s="52"/>
    </row>
    <row r="181" spans="1:34" ht="11.25" x14ac:dyDescent="0.2">
      <c r="B181" s="44" t="s">
        <v>38</v>
      </c>
      <c r="C181" s="51">
        <v>9.1</v>
      </c>
      <c r="D181" s="11"/>
      <c r="E181" s="32">
        <v>78</v>
      </c>
      <c r="G181" s="51">
        <v>9.1</v>
      </c>
      <c r="H181" s="52">
        <v>1.85</v>
      </c>
      <c r="I181" s="54">
        <v>6.07</v>
      </c>
      <c r="J181" s="52">
        <v>1.85</v>
      </c>
      <c r="K181" s="51"/>
      <c r="M181" s="81"/>
      <c r="O181" s="56"/>
      <c r="P181" s="51"/>
      <c r="R181" s="56"/>
      <c r="Y181" s="32"/>
      <c r="AB181" s="44"/>
      <c r="AH181" s="52"/>
    </row>
    <row r="182" spans="1:34" ht="11.25" x14ac:dyDescent="0.2">
      <c r="B182" s="44" t="s">
        <v>39</v>
      </c>
      <c r="C182" s="51">
        <v>8.2333333333333343</v>
      </c>
      <c r="D182" s="11"/>
      <c r="E182" s="32">
        <v>79</v>
      </c>
      <c r="G182" s="51">
        <v>8.2333333333333343</v>
      </c>
      <c r="H182" s="56"/>
      <c r="I182" s="54">
        <v>5.7</v>
      </c>
      <c r="J182" s="56"/>
      <c r="K182" s="51"/>
      <c r="M182" s="81"/>
      <c r="O182" s="55"/>
      <c r="Y182" s="32"/>
      <c r="AB182" s="44"/>
      <c r="AH182" s="52"/>
    </row>
    <row r="183" spans="1:34" ht="11.25" x14ac:dyDescent="0.2">
      <c r="A183" s="32">
        <f>A171+1</f>
        <v>2000</v>
      </c>
      <c r="B183" s="44">
        <v>36526</v>
      </c>
      <c r="D183" s="45">
        <v>79</v>
      </c>
      <c r="E183" s="45">
        <v>79</v>
      </c>
      <c r="G183" s="45">
        <v>79</v>
      </c>
      <c r="H183" s="51"/>
      <c r="I183" s="55">
        <v>5.7</v>
      </c>
      <c r="J183" s="55">
        <v>5.7</v>
      </c>
      <c r="K183" s="45"/>
      <c r="M183" s="81"/>
      <c r="O183" s="56"/>
      <c r="P183" s="45"/>
      <c r="Y183" s="45"/>
      <c r="AB183" s="44"/>
      <c r="AH183" s="52"/>
    </row>
    <row r="184" spans="1:34" ht="11.25" x14ac:dyDescent="0.2">
      <c r="B184" s="44" t="s">
        <v>29</v>
      </c>
      <c r="D184" s="45">
        <v>75</v>
      </c>
      <c r="E184" s="45">
        <v>75</v>
      </c>
      <c r="G184" s="45">
        <v>75</v>
      </c>
      <c r="H184" s="51"/>
      <c r="I184" s="56"/>
      <c r="J184" s="56"/>
      <c r="K184" s="45"/>
      <c r="M184" s="81"/>
      <c r="O184" s="52"/>
      <c r="Y184" s="45"/>
      <c r="AB184" s="44"/>
      <c r="AH184" s="53"/>
    </row>
    <row r="185" spans="1:34" ht="11.25" x14ac:dyDescent="0.2">
      <c r="B185" s="44" t="s">
        <v>30</v>
      </c>
      <c r="D185" s="45">
        <v>70.400000000000006</v>
      </c>
      <c r="E185" s="45">
        <v>70.400000000000006</v>
      </c>
      <c r="G185" s="45">
        <v>70.400000000000006</v>
      </c>
      <c r="H185" s="51"/>
      <c r="I185" s="52">
        <v>5.92</v>
      </c>
      <c r="J185" s="52">
        <v>5.92</v>
      </c>
      <c r="K185" s="45"/>
      <c r="M185" s="81"/>
      <c r="O185" s="56"/>
      <c r="P185" s="45"/>
      <c r="Y185" s="45"/>
      <c r="AB185" s="44"/>
      <c r="AH185" s="52"/>
    </row>
    <row r="186" spans="1:34" ht="11.25" x14ac:dyDescent="0.2">
      <c r="B186" s="44" t="s">
        <v>31</v>
      </c>
      <c r="D186" s="45">
        <v>77.3</v>
      </c>
      <c r="E186" s="45">
        <v>77.3</v>
      </c>
      <c r="G186" s="45">
        <v>77.3</v>
      </c>
      <c r="H186" s="51"/>
      <c r="I186" s="56"/>
      <c r="J186" s="56"/>
      <c r="K186" s="45"/>
      <c r="M186" s="81"/>
      <c r="O186" s="52"/>
      <c r="Y186" s="45"/>
      <c r="AB186" s="44"/>
      <c r="AH186" s="53"/>
    </row>
    <row r="187" spans="1:34" ht="11.25" x14ac:dyDescent="0.2">
      <c r="B187" s="44" t="s">
        <v>32</v>
      </c>
      <c r="D187" s="45">
        <v>71.900000000000006</v>
      </c>
      <c r="E187" s="45">
        <v>71.900000000000006</v>
      </c>
      <c r="G187" s="45">
        <v>71.900000000000006</v>
      </c>
      <c r="H187" s="51"/>
      <c r="I187" s="52">
        <v>5.67</v>
      </c>
      <c r="J187" s="52">
        <v>5.67</v>
      </c>
      <c r="K187" s="45"/>
      <c r="M187" s="11"/>
      <c r="O187" s="56"/>
      <c r="P187" s="45"/>
      <c r="Y187" s="45"/>
      <c r="AB187" s="44"/>
      <c r="AH187" s="55"/>
    </row>
    <row r="188" spans="1:34" ht="11.25" x14ac:dyDescent="0.2">
      <c r="B188" s="44" t="s">
        <v>33</v>
      </c>
      <c r="D188" s="45">
        <v>60.5</v>
      </c>
      <c r="E188" s="45">
        <v>60.5</v>
      </c>
      <c r="G188" s="45">
        <v>60.5</v>
      </c>
      <c r="H188" s="51"/>
      <c r="I188" s="56"/>
      <c r="J188" s="56"/>
      <c r="K188" s="45"/>
      <c r="M188" s="11"/>
      <c r="O188" s="52"/>
      <c r="Y188" s="45"/>
      <c r="AB188" s="44"/>
      <c r="AH188" s="52"/>
    </row>
    <row r="189" spans="1:34" ht="11.25" x14ac:dyDescent="0.2">
      <c r="B189" s="44" t="s">
        <v>34</v>
      </c>
      <c r="D189" s="45">
        <v>72.400000000000006</v>
      </c>
      <c r="E189" s="45">
        <v>72.400000000000006</v>
      </c>
      <c r="G189" s="45">
        <v>72.400000000000006</v>
      </c>
      <c r="H189" s="51"/>
      <c r="I189" s="52">
        <v>5.39</v>
      </c>
      <c r="J189" s="52">
        <v>5.39</v>
      </c>
      <c r="K189" s="45"/>
      <c r="M189" s="11"/>
      <c r="O189" s="56"/>
      <c r="P189" s="45"/>
      <c r="Y189" s="45"/>
      <c r="AB189" s="44"/>
      <c r="AH189" s="52"/>
    </row>
    <row r="190" spans="1:34" ht="11.25" x14ac:dyDescent="0.2">
      <c r="B190" s="44" t="s">
        <v>35</v>
      </c>
      <c r="D190" s="45">
        <v>64.7</v>
      </c>
      <c r="E190" s="45">
        <v>64.7</v>
      </c>
      <c r="G190" s="45">
        <v>64.7</v>
      </c>
      <c r="H190" s="51"/>
      <c r="I190" s="56"/>
      <c r="J190" s="56"/>
      <c r="K190" s="45"/>
      <c r="M190" s="11"/>
      <c r="O190" s="52"/>
      <c r="Y190" s="45"/>
      <c r="AB190" s="44"/>
      <c r="AH190" s="52"/>
    </row>
    <row r="191" spans="1:34" ht="11.25" x14ac:dyDescent="0.2">
      <c r="B191" s="44" t="s">
        <v>36</v>
      </c>
      <c r="D191" s="45">
        <v>65</v>
      </c>
      <c r="E191" s="45">
        <v>65</v>
      </c>
      <c r="G191" s="45">
        <v>65</v>
      </c>
      <c r="H191" s="51"/>
      <c r="I191" s="52">
        <v>5.17</v>
      </c>
      <c r="J191" s="52">
        <v>5.17</v>
      </c>
      <c r="K191" s="45"/>
      <c r="M191" s="11"/>
      <c r="O191" s="56"/>
      <c r="P191" s="45"/>
      <c r="S191" s="56"/>
      <c r="Y191" s="45"/>
      <c r="AB191" s="44"/>
      <c r="AH191" s="52"/>
    </row>
    <row r="192" spans="1:34" ht="11.25" x14ac:dyDescent="0.2">
      <c r="B192" s="44" t="s">
        <v>37</v>
      </c>
      <c r="D192" s="45">
        <v>63.8</v>
      </c>
      <c r="E192" s="45">
        <v>63.8</v>
      </c>
      <c r="G192" s="45">
        <v>63.8</v>
      </c>
      <c r="H192" s="51"/>
      <c r="I192" s="56"/>
      <c r="J192" s="56"/>
      <c r="K192" s="45"/>
      <c r="M192" s="82"/>
      <c r="O192" s="52"/>
      <c r="S192" s="52"/>
      <c r="Y192" s="45"/>
      <c r="AB192" s="44"/>
      <c r="AH192" s="52"/>
    </row>
    <row r="193" spans="1:34" ht="11.25" x14ac:dyDescent="0.2">
      <c r="B193" s="44" t="s">
        <v>38</v>
      </c>
      <c r="D193" s="45">
        <v>70.2</v>
      </c>
      <c r="E193" s="45">
        <v>70.2</v>
      </c>
      <c r="G193" s="45">
        <v>70.2</v>
      </c>
      <c r="H193" s="51"/>
      <c r="I193" s="52">
        <v>5.18</v>
      </c>
      <c r="J193" s="52">
        <v>5.18</v>
      </c>
      <c r="K193" s="45"/>
      <c r="M193" s="11"/>
      <c r="O193" s="56"/>
      <c r="P193" s="45"/>
      <c r="S193" s="56"/>
      <c r="Y193" s="45"/>
      <c r="AB193" s="44"/>
      <c r="AH193" s="52"/>
    </row>
    <row r="194" spans="1:34" ht="11.25" x14ac:dyDescent="0.2">
      <c r="B194" s="44" t="s">
        <v>39</v>
      </c>
      <c r="D194" s="45">
        <v>67.8</v>
      </c>
      <c r="E194" s="45">
        <v>67.8</v>
      </c>
      <c r="G194" s="45">
        <v>67.8</v>
      </c>
      <c r="H194" s="51"/>
      <c r="I194" s="56"/>
      <c r="J194" s="56"/>
      <c r="K194" s="45"/>
      <c r="M194" s="11"/>
      <c r="O194" s="52"/>
      <c r="S194" s="52"/>
      <c r="Y194" s="45"/>
      <c r="AB194" s="44"/>
      <c r="AH194" s="52"/>
    </row>
    <row r="195" spans="1:34" ht="11.25" x14ac:dyDescent="0.2">
      <c r="A195" s="32">
        <f>A183+1</f>
        <v>2001</v>
      </c>
      <c r="B195" s="44">
        <v>36892</v>
      </c>
      <c r="D195" s="45">
        <v>76.3</v>
      </c>
      <c r="E195" s="45">
        <v>76.3</v>
      </c>
      <c r="G195" s="45">
        <v>76.3</v>
      </c>
      <c r="H195" s="51"/>
      <c r="I195" s="52">
        <v>5.73</v>
      </c>
      <c r="J195" s="52">
        <v>5.73</v>
      </c>
      <c r="K195" s="45"/>
      <c r="M195" s="11"/>
      <c r="O195" s="56"/>
      <c r="P195" s="45"/>
      <c r="S195" s="56"/>
      <c r="Y195" s="45"/>
      <c r="AB195" s="44"/>
      <c r="AH195" s="53"/>
    </row>
    <row r="196" spans="1:34" ht="11.25" x14ac:dyDescent="0.2">
      <c r="B196" s="44" t="s">
        <v>29</v>
      </c>
      <c r="D196" s="45">
        <v>69.2</v>
      </c>
      <c r="E196" s="45">
        <v>69.2</v>
      </c>
      <c r="G196" s="45">
        <v>69.2</v>
      </c>
      <c r="H196" s="51"/>
      <c r="I196" s="56"/>
      <c r="J196" s="56"/>
      <c r="K196" s="45"/>
      <c r="M196" s="11"/>
      <c r="O196" s="52"/>
      <c r="S196" s="52"/>
      <c r="Y196" s="45"/>
      <c r="AB196" s="44"/>
      <c r="AH196" s="52"/>
    </row>
    <row r="197" spans="1:34" ht="11.25" x14ac:dyDescent="0.2">
      <c r="B197" s="44" t="s">
        <v>30</v>
      </c>
      <c r="D197" s="45">
        <v>75.2</v>
      </c>
      <c r="E197" s="45">
        <v>75.2</v>
      </c>
      <c r="G197" s="45">
        <v>75.2</v>
      </c>
      <c r="H197" s="51"/>
      <c r="I197" s="52">
        <v>5.51</v>
      </c>
      <c r="J197" s="52">
        <v>5.51</v>
      </c>
      <c r="K197" s="45"/>
      <c r="M197" s="11"/>
      <c r="O197" s="56"/>
      <c r="P197" s="45"/>
      <c r="S197" s="56"/>
      <c r="Y197" s="45"/>
      <c r="AB197" s="44"/>
      <c r="AH197" s="52"/>
    </row>
    <row r="198" spans="1:34" ht="11.25" x14ac:dyDescent="0.2">
      <c r="B198" s="44" t="s">
        <v>31</v>
      </c>
      <c r="D198" s="45">
        <v>69.599999999999994</v>
      </c>
      <c r="E198" s="45">
        <v>69.599999999999994</v>
      </c>
      <c r="G198" s="45">
        <v>69.599999999999994</v>
      </c>
      <c r="H198" s="51"/>
      <c r="I198" s="56"/>
      <c r="J198" s="56"/>
      <c r="K198" s="45"/>
      <c r="M198" s="11"/>
      <c r="O198" s="52"/>
      <c r="S198" s="52"/>
      <c r="Y198" s="45"/>
      <c r="AB198" s="44"/>
      <c r="AH198" s="52"/>
    </row>
    <row r="199" spans="1:34" ht="11.25" x14ac:dyDescent="0.2">
      <c r="B199" s="44" t="s">
        <v>32</v>
      </c>
      <c r="D199" s="45">
        <v>70.599999999999994</v>
      </c>
      <c r="E199" s="45">
        <v>70.599999999999994</v>
      </c>
      <c r="G199" s="45">
        <v>70.599999999999994</v>
      </c>
      <c r="H199" s="51"/>
      <c r="I199" s="52">
        <v>5.42</v>
      </c>
      <c r="J199" s="52">
        <v>5.42</v>
      </c>
      <c r="K199" s="45"/>
      <c r="M199" s="11"/>
      <c r="O199" s="56"/>
      <c r="P199" s="45"/>
      <c r="S199" s="56"/>
      <c r="Y199" s="45"/>
      <c r="AB199" s="44"/>
      <c r="AH199" s="53"/>
    </row>
    <row r="200" spans="1:34" ht="11.25" x14ac:dyDescent="0.2">
      <c r="B200" s="44" t="s">
        <v>33</v>
      </c>
      <c r="D200" s="45">
        <v>72.400000000000006</v>
      </c>
      <c r="E200" s="45">
        <v>72.400000000000006</v>
      </c>
      <c r="G200" s="45">
        <v>72.400000000000006</v>
      </c>
      <c r="H200" s="51"/>
      <c r="I200" s="56"/>
      <c r="J200" s="56"/>
      <c r="K200" s="45"/>
      <c r="M200" s="11"/>
      <c r="O200" s="52"/>
      <c r="S200" s="52"/>
      <c r="Y200" s="45"/>
      <c r="AB200" s="44"/>
      <c r="AH200" s="52"/>
    </row>
    <row r="201" spans="1:34" ht="11.25" x14ac:dyDescent="0.2">
      <c r="B201" s="44" t="s">
        <v>34</v>
      </c>
      <c r="D201" s="45">
        <v>71.8</v>
      </c>
      <c r="E201" s="45">
        <v>71.8</v>
      </c>
      <c r="G201" s="45">
        <v>71.8</v>
      </c>
      <c r="H201" s="51"/>
      <c r="I201" s="52">
        <v>5.58</v>
      </c>
      <c r="J201" s="52">
        <v>5.58</v>
      </c>
      <c r="K201" s="45"/>
      <c r="M201" s="11"/>
      <c r="O201" s="56"/>
      <c r="P201" s="45"/>
      <c r="S201" s="56"/>
      <c r="Y201" s="45"/>
      <c r="AB201" s="44"/>
      <c r="AH201" s="52"/>
    </row>
    <row r="202" spans="1:34" ht="11.25" x14ac:dyDescent="0.2">
      <c r="B202" s="44" t="s">
        <v>35</v>
      </c>
      <c r="D202" s="45">
        <v>73.599999999999994</v>
      </c>
      <c r="E202" s="45">
        <v>73.599999999999994</v>
      </c>
      <c r="G202" s="45">
        <v>73.599999999999994</v>
      </c>
      <c r="H202" s="51"/>
      <c r="I202" s="56"/>
      <c r="J202" s="56"/>
      <c r="K202" s="45"/>
      <c r="M202" s="11"/>
      <c r="O202" s="52"/>
      <c r="S202" s="52"/>
      <c r="Y202" s="45"/>
      <c r="AB202" s="44"/>
      <c r="AH202" s="56"/>
    </row>
    <row r="203" spans="1:34" ht="11.25" x14ac:dyDescent="0.2">
      <c r="B203" s="44" t="s">
        <v>36</v>
      </c>
      <c r="D203" s="45">
        <v>72.7</v>
      </c>
      <c r="E203" s="45">
        <v>72.7</v>
      </c>
      <c r="G203" s="45">
        <v>72.7</v>
      </c>
      <c r="H203" s="51"/>
      <c r="I203" s="52">
        <v>5.76</v>
      </c>
      <c r="J203" s="52">
        <v>5.76</v>
      </c>
      <c r="K203" s="45"/>
      <c r="M203" s="11"/>
      <c r="O203" s="56"/>
      <c r="P203" s="45"/>
      <c r="S203" s="56"/>
      <c r="Y203" s="45"/>
      <c r="AB203" s="44"/>
      <c r="AH203" s="56"/>
    </row>
    <row r="204" spans="1:34" ht="11.25" x14ac:dyDescent="0.2">
      <c r="B204" s="44" t="s">
        <v>37</v>
      </c>
      <c r="D204" s="45">
        <v>74.5</v>
      </c>
      <c r="E204" s="45">
        <v>74.5</v>
      </c>
      <c r="G204" s="45">
        <v>74.5</v>
      </c>
      <c r="H204" s="51"/>
      <c r="I204" s="56"/>
      <c r="J204" s="56"/>
      <c r="K204" s="45"/>
      <c r="M204" s="11"/>
      <c r="O204" s="52"/>
      <c r="S204" s="52"/>
      <c r="Y204" s="45"/>
      <c r="AB204" s="44"/>
      <c r="AH204" s="56"/>
    </row>
    <row r="205" spans="1:34" ht="11.25" x14ac:dyDescent="0.2">
      <c r="B205" s="44" t="s">
        <v>38</v>
      </c>
      <c r="D205" s="45">
        <v>80.099999999999994</v>
      </c>
      <c r="E205" s="45">
        <v>80.099999999999994</v>
      </c>
      <c r="G205" s="45">
        <v>80.099999999999994</v>
      </c>
      <c r="H205" s="51"/>
      <c r="I205" s="52">
        <v>5.99</v>
      </c>
      <c r="J205" s="52">
        <v>5.99</v>
      </c>
      <c r="K205" s="45"/>
      <c r="M205" s="11"/>
      <c r="O205" s="56"/>
      <c r="P205" s="45"/>
      <c r="S205" s="56"/>
      <c r="Y205" s="45"/>
      <c r="AB205" s="44"/>
      <c r="AH205" s="56"/>
    </row>
    <row r="206" spans="1:34" ht="11.25" x14ac:dyDescent="0.2">
      <c r="B206" s="44" t="s">
        <v>39</v>
      </c>
      <c r="D206" s="45">
        <v>72.489999999999995</v>
      </c>
      <c r="E206" s="45">
        <v>72.489999999999995</v>
      </c>
      <c r="G206" s="45">
        <v>72.489999999999995</v>
      </c>
      <c r="H206" s="51"/>
      <c r="I206" s="56"/>
      <c r="J206" s="56"/>
      <c r="K206" s="45"/>
      <c r="M206" s="11"/>
      <c r="O206" s="52"/>
      <c r="S206" s="52"/>
      <c r="Y206" s="45"/>
      <c r="AB206" s="44"/>
      <c r="AH206" s="56"/>
    </row>
    <row r="207" spans="1:34" ht="11.25" x14ac:dyDescent="0.2">
      <c r="A207" s="32">
        <f>A195+1</f>
        <v>2002</v>
      </c>
      <c r="B207" s="44">
        <v>37257</v>
      </c>
      <c r="D207" s="45">
        <v>74.7</v>
      </c>
      <c r="E207" s="45">
        <v>74.7</v>
      </c>
      <c r="G207" s="45">
        <v>74.7</v>
      </c>
      <c r="H207" s="51"/>
      <c r="I207" s="52">
        <v>6.07</v>
      </c>
      <c r="J207" s="52">
        <v>6.07</v>
      </c>
      <c r="K207" s="45"/>
      <c r="M207" s="11"/>
      <c r="O207" s="56"/>
      <c r="P207" s="45"/>
      <c r="S207" s="56"/>
      <c r="Y207" s="45"/>
      <c r="AB207" s="44"/>
      <c r="AH207" s="56"/>
    </row>
    <row r="208" spans="1:34" ht="11.25" x14ac:dyDescent="0.2">
      <c r="B208" s="44" t="s">
        <v>29</v>
      </c>
      <c r="D208" s="45">
        <v>74.8</v>
      </c>
      <c r="E208" s="45">
        <v>74.8</v>
      </c>
      <c r="G208" s="45">
        <v>74.8</v>
      </c>
      <c r="H208" s="51"/>
      <c r="I208" s="56"/>
      <c r="J208" s="56"/>
      <c r="K208" s="45"/>
      <c r="M208" s="11"/>
      <c r="O208" s="52"/>
      <c r="S208" s="52"/>
      <c r="Y208" s="45"/>
      <c r="AB208" s="44"/>
      <c r="AH208" s="56"/>
    </row>
    <row r="209" spans="1:34" ht="11.25" x14ac:dyDescent="0.2">
      <c r="B209" s="44" t="s">
        <v>30</v>
      </c>
      <c r="D209" s="45">
        <v>71.489999999999995</v>
      </c>
      <c r="E209" s="45">
        <v>71.489999999999995</v>
      </c>
      <c r="G209" s="45">
        <v>71.489999999999995</v>
      </c>
      <c r="H209" s="51"/>
      <c r="I209" s="52">
        <v>5.84</v>
      </c>
      <c r="J209" s="52">
        <v>5.84</v>
      </c>
      <c r="K209" s="45"/>
      <c r="M209" s="11"/>
      <c r="O209" s="56"/>
      <c r="P209" s="45"/>
      <c r="S209" s="56"/>
      <c r="Y209" s="45"/>
      <c r="AB209" s="44"/>
      <c r="AH209" s="56"/>
    </row>
    <row r="210" spans="1:34" ht="11.25" x14ac:dyDescent="0.2">
      <c r="B210" s="44" t="s">
        <v>31</v>
      </c>
      <c r="D210" s="45">
        <v>70.7</v>
      </c>
      <c r="E210" s="45">
        <v>70.7</v>
      </c>
      <c r="G210" s="45">
        <v>70.7</v>
      </c>
      <c r="H210" s="51"/>
      <c r="I210" s="56"/>
      <c r="J210" s="56"/>
      <c r="K210" s="45"/>
      <c r="M210" s="11"/>
      <c r="O210" s="52"/>
      <c r="S210" s="52"/>
      <c r="Y210" s="45"/>
      <c r="AB210" s="44"/>
      <c r="AH210" s="56"/>
    </row>
    <row r="211" spans="1:34" ht="11.25" x14ac:dyDescent="0.2">
      <c r="B211" s="44" t="s">
        <v>32</v>
      </c>
      <c r="D211" s="45">
        <v>75.2</v>
      </c>
      <c r="E211" s="45">
        <v>75.2</v>
      </c>
      <c r="G211" s="45">
        <v>75.2</v>
      </c>
      <c r="H211" s="51"/>
      <c r="I211" s="52">
        <v>5.93</v>
      </c>
      <c r="J211" s="52">
        <v>5.93</v>
      </c>
      <c r="K211" s="45"/>
      <c r="M211" s="11"/>
      <c r="O211" s="56"/>
      <c r="P211" s="45"/>
      <c r="S211" s="56"/>
      <c r="Y211" s="45"/>
      <c r="AB211" s="44"/>
      <c r="AH211" s="56"/>
    </row>
    <row r="212" spans="1:34" ht="11.25" x14ac:dyDescent="0.2">
      <c r="B212" s="44" t="s">
        <v>33</v>
      </c>
      <c r="D212" s="45">
        <v>75.400000000000006</v>
      </c>
      <c r="E212" s="45">
        <v>75.400000000000006</v>
      </c>
      <c r="G212" s="45">
        <v>75.400000000000006</v>
      </c>
      <c r="H212" s="51"/>
      <c r="I212" s="56"/>
      <c r="J212" s="56"/>
      <c r="K212" s="45"/>
      <c r="M212" s="11"/>
      <c r="O212" s="52"/>
      <c r="S212" s="52"/>
      <c r="Y212" s="45"/>
      <c r="AB212" s="44"/>
      <c r="AH212" s="56"/>
    </row>
    <row r="213" spans="1:34" ht="11.25" x14ac:dyDescent="0.2">
      <c r="B213" s="44" t="s">
        <v>34</v>
      </c>
      <c r="D213" s="45">
        <v>72.900000000000006</v>
      </c>
      <c r="E213" s="45">
        <v>72.900000000000006</v>
      </c>
      <c r="G213" s="45">
        <v>72.900000000000006</v>
      </c>
      <c r="H213" s="51"/>
      <c r="I213" s="52">
        <v>5.89</v>
      </c>
      <c r="J213" s="52">
        <v>5.89</v>
      </c>
      <c r="K213" s="45"/>
      <c r="M213" s="11"/>
      <c r="O213" s="56"/>
      <c r="P213" s="45"/>
      <c r="S213" s="56"/>
      <c r="Y213" s="45"/>
      <c r="AB213" s="44"/>
      <c r="AH213" s="56"/>
    </row>
    <row r="214" spans="1:34" ht="11.25" x14ac:dyDescent="0.2">
      <c r="B214" s="44" t="s">
        <v>35</v>
      </c>
      <c r="D214" s="45">
        <v>75.599999999999994</v>
      </c>
      <c r="E214" s="45">
        <v>75.599999999999994</v>
      </c>
      <c r="G214" s="45">
        <v>75.599999999999994</v>
      </c>
      <c r="H214" s="51"/>
      <c r="I214" s="56"/>
      <c r="J214" s="56"/>
      <c r="K214" s="45"/>
      <c r="M214" s="11"/>
      <c r="O214" s="52"/>
      <c r="S214" s="52"/>
      <c r="Y214" s="45"/>
      <c r="AB214" s="44"/>
      <c r="AH214" s="56"/>
    </row>
    <row r="215" spans="1:34" ht="11.25" x14ac:dyDescent="0.2">
      <c r="B215" s="44" t="s">
        <v>36</v>
      </c>
      <c r="D215" s="45">
        <v>77.3</v>
      </c>
      <c r="E215" s="45">
        <v>77.3</v>
      </c>
      <c r="G215" s="45">
        <v>77.3</v>
      </c>
      <c r="H215" s="51"/>
      <c r="I215" s="52">
        <v>6.23</v>
      </c>
      <c r="J215" s="52">
        <v>6.23</v>
      </c>
      <c r="K215" s="45"/>
      <c r="M215" s="11"/>
      <c r="O215" s="56"/>
      <c r="P215" s="45"/>
      <c r="S215" s="56"/>
      <c r="Y215" s="45"/>
      <c r="AB215" s="44"/>
      <c r="AH215" s="56"/>
    </row>
    <row r="216" spans="1:34" ht="11.25" x14ac:dyDescent="0.2">
      <c r="B216" s="44" t="s">
        <v>37</v>
      </c>
      <c r="D216" s="45">
        <v>77.2</v>
      </c>
      <c r="E216" s="45">
        <v>77.2</v>
      </c>
      <c r="G216" s="45">
        <v>77.2</v>
      </c>
      <c r="H216" s="51"/>
      <c r="I216" s="56"/>
      <c r="J216" s="56"/>
      <c r="K216" s="45"/>
      <c r="M216" s="11"/>
      <c r="O216" s="52"/>
      <c r="S216" s="52"/>
      <c r="Y216" s="45"/>
      <c r="AB216" s="44"/>
      <c r="AH216" s="56"/>
    </row>
    <row r="217" spans="1:34" ht="11.25" x14ac:dyDescent="0.2">
      <c r="B217" s="44" t="s">
        <v>38</v>
      </c>
      <c r="D217" s="45">
        <v>83</v>
      </c>
      <c r="E217" s="45">
        <v>83</v>
      </c>
      <c r="G217" s="45">
        <v>83</v>
      </c>
      <c r="H217" s="51"/>
      <c r="I217" s="52">
        <v>6.36</v>
      </c>
      <c r="J217" s="52">
        <v>6.36</v>
      </c>
      <c r="K217" s="45"/>
      <c r="M217" s="11"/>
      <c r="O217" s="56"/>
      <c r="P217" s="45"/>
      <c r="S217" s="56"/>
      <c r="Y217" s="45"/>
      <c r="AB217" s="44"/>
      <c r="AH217" s="56"/>
    </row>
    <row r="218" spans="1:34" ht="11.25" x14ac:dyDescent="0.2">
      <c r="B218" s="44" t="s">
        <v>39</v>
      </c>
      <c r="D218" s="45">
        <v>82.3</v>
      </c>
      <c r="E218" s="45">
        <v>82.3</v>
      </c>
      <c r="G218" s="45">
        <v>82.3</v>
      </c>
      <c r="H218" s="51"/>
      <c r="I218" s="56"/>
      <c r="J218" s="56"/>
      <c r="K218" s="45"/>
      <c r="M218" s="11"/>
      <c r="O218" s="52"/>
      <c r="S218" s="52"/>
      <c r="Y218" s="45"/>
      <c r="AB218" s="44"/>
      <c r="AH218" s="56"/>
    </row>
    <row r="219" spans="1:34" ht="11.25" x14ac:dyDescent="0.2">
      <c r="A219" s="32">
        <f>A207+1</f>
        <v>2003</v>
      </c>
      <c r="B219" s="44">
        <v>37622</v>
      </c>
      <c r="D219" s="45">
        <v>75.3</v>
      </c>
      <c r="E219" s="45">
        <v>75.3</v>
      </c>
      <c r="G219" s="45">
        <v>75.3</v>
      </c>
      <c r="H219" s="51"/>
      <c r="I219" s="52">
        <v>6.21</v>
      </c>
      <c r="J219" s="52">
        <v>6.21</v>
      </c>
      <c r="K219" s="45"/>
      <c r="M219" s="11"/>
      <c r="O219" s="56"/>
      <c r="P219" s="45"/>
      <c r="S219" s="56"/>
      <c r="Y219" s="45"/>
      <c r="AB219" s="44"/>
      <c r="AH219" s="56"/>
    </row>
    <row r="220" spans="1:34" ht="11.25" x14ac:dyDescent="0.2">
      <c r="B220" s="44" t="s">
        <v>29</v>
      </c>
      <c r="D220" s="45">
        <v>76.099999999999994</v>
      </c>
      <c r="E220" s="45">
        <v>76.099999999999994</v>
      </c>
      <c r="G220" s="45">
        <v>76.099999999999994</v>
      </c>
      <c r="H220" s="51"/>
      <c r="I220" s="56"/>
      <c r="J220" s="56"/>
      <c r="K220" s="45"/>
      <c r="M220" s="11"/>
      <c r="O220" s="52"/>
      <c r="S220" s="52"/>
      <c r="Y220" s="45"/>
      <c r="AB220" s="44"/>
      <c r="AH220" s="56"/>
    </row>
    <row r="221" spans="1:34" ht="11.25" x14ac:dyDescent="0.2">
      <c r="B221" s="44" t="s">
        <v>30</v>
      </c>
      <c r="D221" s="45">
        <v>74.900000000000006</v>
      </c>
      <c r="E221" s="45">
        <v>74.900000000000006</v>
      </c>
      <c r="G221" s="45">
        <v>74.900000000000006</v>
      </c>
      <c r="H221" s="51"/>
      <c r="I221" s="52">
        <v>5.97</v>
      </c>
      <c r="J221" s="52">
        <v>5.97</v>
      </c>
      <c r="K221" s="45"/>
      <c r="M221" s="11"/>
      <c r="O221" s="56"/>
      <c r="P221" s="45"/>
      <c r="S221" s="56"/>
      <c r="Y221" s="45"/>
      <c r="AB221" s="44"/>
      <c r="AH221" s="56"/>
    </row>
    <row r="222" spans="1:34" ht="11.25" x14ac:dyDescent="0.2">
      <c r="B222" s="44" t="s">
        <v>31</v>
      </c>
      <c r="D222" s="45">
        <v>72.900000000000006</v>
      </c>
      <c r="E222" s="45">
        <v>72.900000000000006</v>
      </c>
      <c r="G222" s="45">
        <v>72.900000000000006</v>
      </c>
      <c r="H222" s="51"/>
      <c r="I222" s="56"/>
      <c r="J222" s="56"/>
      <c r="K222" s="45"/>
      <c r="M222" s="11"/>
      <c r="O222" s="52"/>
      <c r="S222" s="52"/>
      <c r="Y222" s="45"/>
      <c r="AB222" s="44"/>
      <c r="AH222" s="56"/>
    </row>
    <row r="223" spans="1:34" ht="11.25" x14ac:dyDescent="0.2">
      <c r="B223" s="44" t="s">
        <v>32</v>
      </c>
      <c r="D223" s="45">
        <v>70.3</v>
      </c>
      <c r="E223" s="45">
        <v>70.3</v>
      </c>
      <c r="G223" s="45">
        <v>70.3</v>
      </c>
      <c r="H223" s="51"/>
      <c r="I223" s="52">
        <v>5.98</v>
      </c>
      <c r="J223" s="52">
        <v>5.98</v>
      </c>
      <c r="K223" s="45"/>
      <c r="M223" s="81"/>
      <c r="O223" s="56"/>
      <c r="P223" s="45"/>
      <c r="S223" s="56"/>
      <c r="Y223" s="45"/>
      <c r="AB223" s="44"/>
      <c r="AH223" s="56"/>
    </row>
    <row r="224" spans="1:34" ht="11.25" x14ac:dyDescent="0.2">
      <c r="B224" s="44" t="s">
        <v>33</v>
      </c>
      <c r="D224" s="45">
        <v>76.7</v>
      </c>
      <c r="E224" s="45">
        <v>76.7</v>
      </c>
      <c r="G224" s="45">
        <v>76.7</v>
      </c>
      <c r="H224" s="51"/>
      <c r="I224" s="56"/>
      <c r="J224" s="56"/>
      <c r="K224" s="45"/>
      <c r="M224" s="11"/>
      <c r="O224" s="52"/>
      <c r="S224" s="52"/>
      <c r="Y224" s="45"/>
      <c r="AB224" s="44"/>
      <c r="AH224" s="56"/>
    </row>
    <row r="225" spans="1:34" ht="11.25" x14ac:dyDescent="0.2">
      <c r="B225" s="44" t="s">
        <v>34</v>
      </c>
      <c r="D225" s="45">
        <v>78.5</v>
      </c>
      <c r="E225" s="45">
        <v>78.5</v>
      </c>
      <c r="G225" s="45">
        <v>78.5</v>
      </c>
      <c r="H225" s="51"/>
      <c r="I225" s="52">
        <v>6</v>
      </c>
      <c r="J225" s="52">
        <v>6</v>
      </c>
      <c r="K225" s="45"/>
      <c r="M225" s="11"/>
      <c r="O225" s="56"/>
      <c r="P225" s="45"/>
      <c r="S225" s="56"/>
      <c r="Y225" s="45"/>
      <c r="AB225" s="44"/>
      <c r="AH225" s="56"/>
    </row>
    <row r="226" spans="1:34" ht="11.25" x14ac:dyDescent="0.2">
      <c r="B226" s="44" t="s">
        <v>35</v>
      </c>
      <c r="D226" s="45">
        <v>74</v>
      </c>
      <c r="E226" s="45">
        <v>74</v>
      </c>
      <c r="G226" s="45">
        <v>74</v>
      </c>
      <c r="H226" s="51"/>
      <c r="I226" s="56"/>
      <c r="J226" s="56"/>
      <c r="K226" s="45"/>
      <c r="M226" s="11"/>
      <c r="O226" s="56"/>
      <c r="S226" s="56"/>
      <c r="Y226" s="45"/>
      <c r="AB226" s="44"/>
      <c r="AH226" s="56"/>
    </row>
    <row r="227" spans="1:34" ht="11.25" x14ac:dyDescent="0.2">
      <c r="B227" s="44" t="s">
        <v>36</v>
      </c>
      <c r="D227" s="45">
        <v>74.8</v>
      </c>
      <c r="E227" s="45">
        <v>74.8</v>
      </c>
      <c r="G227" s="45">
        <v>74.8</v>
      </c>
      <c r="H227" s="51"/>
      <c r="I227" s="56"/>
      <c r="J227" s="56"/>
      <c r="K227" s="45"/>
      <c r="M227" s="11"/>
      <c r="O227" s="56"/>
      <c r="P227" s="45"/>
      <c r="S227" s="56"/>
      <c r="Y227" s="45"/>
      <c r="AB227" s="44"/>
      <c r="AH227" s="56"/>
    </row>
    <row r="228" spans="1:34" ht="11.25" x14ac:dyDescent="0.2">
      <c r="B228" s="44" t="s">
        <v>37</v>
      </c>
      <c r="D228" s="45">
        <v>73.2</v>
      </c>
      <c r="E228" s="45">
        <v>73.2</v>
      </c>
      <c r="G228" s="45">
        <v>73.2</v>
      </c>
      <c r="H228" s="51"/>
      <c r="I228" s="56"/>
      <c r="J228" s="56"/>
      <c r="K228" s="45"/>
      <c r="M228" s="11"/>
      <c r="O228" s="52"/>
      <c r="S228" s="52"/>
      <c r="Y228" s="45"/>
      <c r="AB228" s="44"/>
      <c r="AH228" s="56"/>
    </row>
    <row r="229" spans="1:34" ht="11.25" x14ac:dyDescent="0.2">
      <c r="B229" s="44" t="s">
        <v>38</v>
      </c>
      <c r="D229" s="45">
        <v>81.7</v>
      </c>
      <c r="E229" s="45">
        <v>81.7</v>
      </c>
      <c r="G229" s="45">
        <v>81.7</v>
      </c>
      <c r="H229" s="51"/>
      <c r="I229" s="52">
        <v>6.24</v>
      </c>
      <c r="J229" s="52">
        <v>6.24</v>
      </c>
      <c r="K229" s="45"/>
      <c r="M229" s="11"/>
      <c r="O229" s="56"/>
      <c r="P229" s="45"/>
      <c r="S229" s="56"/>
      <c r="Y229" s="45"/>
      <c r="AB229" s="44"/>
      <c r="AH229" s="56"/>
    </row>
    <row r="230" spans="1:34" ht="11.25" x14ac:dyDescent="0.2">
      <c r="B230" s="44" t="s">
        <v>39</v>
      </c>
      <c r="D230" s="45">
        <v>80.900000000000006</v>
      </c>
      <c r="E230" s="45">
        <v>80.900000000000006</v>
      </c>
      <c r="G230" s="45">
        <v>80.900000000000006</v>
      </c>
      <c r="H230" s="51"/>
      <c r="I230" s="56"/>
      <c r="J230" s="56"/>
      <c r="K230" s="45"/>
      <c r="M230" s="11"/>
      <c r="O230" s="52"/>
      <c r="S230" s="52"/>
      <c r="Y230" s="45"/>
      <c r="AB230" s="44"/>
      <c r="AH230" s="56"/>
    </row>
    <row r="231" spans="1:34" ht="11.25" x14ac:dyDescent="0.2">
      <c r="A231" s="32">
        <f>A219+1</f>
        <v>2004</v>
      </c>
      <c r="B231" s="44">
        <v>37987</v>
      </c>
      <c r="D231" s="45">
        <v>81</v>
      </c>
      <c r="E231" s="45">
        <v>81</v>
      </c>
      <c r="G231" s="45">
        <v>81</v>
      </c>
      <c r="H231" s="51"/>
      <c r="I231" s="52">
        <v>6.43</v>
      </c>
      <c r="J231" s="52">
        <v>6.43</v>
      </c>
      <c r="K231" s="45"/>
      <c r="M231" s="11"/>
      <c r="O231" s="56"/>
      <c r="P231" s="45"/>
      <c r="S231" s="56"/>
      <c r="Y231" s="45"/>
      <c r="AB231" s="44"/>
      <c r="AH231" s="56"/>
    </row>
    <row r="232" spans="1:34" ht="11.25" x14ac:dyDescent="0.2">
      <c r="B232" s="44" t="s">
        <v>29</v>
      </c>
      <c r="D232" s="45">
        <v>82</v>
      </c>
      <c r="E232" s="45">
        <v>82</v>
      </c>
      <c r="G232" s="45">
        <v>82</v>
      </c>
      <c r="H232" s="51"/>
      <c r="I232" s="56"/>
      <c r="J232" s="56"/>
      <c r="K232" s="45"/>
      <c r="M232" s="11"/>
      <c r="O232" s="52"/>
      <c r="S232" s="52"/>
      <c r="Y232" s="45"/>
      <c r="AB232" s="44"/>
      <c r="AH232" s="56"/>
    </row>
    <row r="233" spans="1:34" ht="11.25" x14ac:dyDescent="0.2">
      <c r="B233" s="44" t="s">
        <v>30</v>
      </c>
      <c r="D233" s="45">
        <v>81</v>
      </c>
      <c r="E233" s="45">
        <v>81</v>
      </c>
      <c r="G233" s="45">
        <v>81</v>
      </c>
      <c r="H233" s="51"/>
      <c r="I233" s="52">
        <v>6.18</v>
      </c>
      <c r="J233" s="52">
        <v>6.18</v>
      </c>
      <c r="K233" s="45"/>
      <c r="M233" s="11"/>
      <c r="O233" s="56"/>
      <c r="P233" s="45"/>
      <c r="S233" s="56"/>
      <c r="Y233" s="45"/>
      <c r="AB233" s="44"/>
      <c r="AH233" s="56"/>
    </row>
    <row r="234" spans="1:34" ht="11.25" x14ac:dyDescent="0.2">
      <c r="B234" s="44" t="s">
        <v>31</v>
      </c>
      <c r="D234" s="45">
        <v>78.8</v>
      </c>
      <c r="E234" s="45">
        <v>78.8</v>
      </c>
      <c r="G234" s="45">
        <v>78.8</v>
      </c>
      <c r="H234" s="51"/>
      <c r="I234" s="56"/>
      <c r="J234" s="56"/>
      <c r="K234" s="45"/>
      <c r="M234" s="11"/>
      <c r="O234" s="52"/>
      <c r="S234" s="52"/>
      <c r="Y234" s="45"/>
      <c r="AB234" s="44"/>
      <c r="AH234" s="56"/>
    </row>
    <row r="235" spans="1:34" ht="11.25" x14ac:dyDescent="0.2">
      <c r="B235" s="44" t="s">
        <v>32</v>
      </c>
      <c r="D235" s="45">
        <v>76.3</v>
      </c>
      <c r="E235" s="45">
        <v>76.3</v>
      </c>
      <c r="G235" s="45">
        <v>76.3</v>
      </c>
      <c r="H235" s="51"/>
      <c r="I235" s="52">
        <v>5.93</v>
      </c>
      <c r="J235" s="52">
        <v>5.93</v>
      </c>
      <c r="K235" s="45"/>
      <c r="M235" s="11"/>
      <c r="O235" s="56"/>
      <c r="P235" s="45"/>
      <c r="S235" s="56"/>
      <c r="Y235" s="45"/>
      <c r="AB235" s="44"/>
      <c r="AE235" s="51"/>
      <c r="AH235" s="56"/>
    </row>
    <row r="236" spans="1:34" ht="11.25" x14ac:dyDescent="0.2">
      <c r="B236" s="44" t="s">
        <v>33</v>
      </c>
      <c r="D236" s="45">
        <v>72.099999999999994</v>
      </c>
      <c r="E236" s="45">
        <v>72.099999999999994</v>
      </c>
      <c r="G236" s="45">
        <v>72.099999999999994</v>
      </c>
      <c r="H236" s="51"/>
      <c r="I236" s="56"/>
      <c r="J236" s="56"/>
      <c r="K236" s="45"/>
      <c r="M236" s="11"/>
      <c r="O236" s="52"/>
      <c r="S236" s="52"/>
      <c r="Y236" s="45"/>
      <c r="AB236" s="44"/>
      <c r="AE236" s="51"/>
      <c r="AH236" s="56"/>
    </row>
    <row r="237" spans="1:34" ht="11.25" x14ac:dyDescent="0.2">
      <c r="B237" s="44" t="s">
        <v>34</v>
      </c>
      <c r="D237" s="45">
        <v>73</v>
      </c>
      <c r="E237" s="45">
        <v>73</v>
      </c>
      <c r="G237" s="45">
        <v>73</v>
      </c>
      <c r="H237" s="51"/>
      <c r="I237" s="52">
        <v>5.86</v>
      </c>
      <c r="J237" s="52">
        <v>5.86</v>
      </c>
      <c r="K237" s="45"/>
      <c r="M237" s="81"/>
      <c r="O237" s="56"/>
      <c r="P237" s="45"/>
      <c r="S237" s="56"/>
      <c r="Y237" s="45"/>
      <c r="AB237" s="44"/>
      <c r="AE237" s="51"/>
      <c r="AH237" s="56"/>
    </row>
    <row r="238" spans="1:34" ht="11.25" x14ac:dyDescent="0.2">
      <c r="B238" s="44" t="s">
        <v>35</v>
      </c>
      <c r="D238" s="45">
        <v>67.5</v>
      </c>
      <c r="E238" s="45">
        <v>67.5</v>
      </c>
      <c r="G238" s="45">
        <v>67.5</v>
      </c>
      <c r="H238" s="51"/>
      <c r="I238" s="56"/>
      <c r="J238" s="56"/>
      <c r="K238" s="45"/>
      <c r="M238" s="81"/>
      <c r="O238" s="52"/>
      <c r="S238" s="52"/>
      <c r="Y238" s="45"/>
      <c r="AB238" s="44"/>
      <c r="AE238" s="51"/>
      <c r="AH238" s="56"/>
    </row>
    <row r="239" spans="1:34" ht="11.25" x14ac:dyDescent="0.2">
      <c r="B239" s="44" t="s">
        <v>36</v>
      </c>
      <c r="D239" s="45">
        <v>71.8</v>
      </c>
      <c r="E239" s="45">
        <v>71.8</v>
      </c>
      <c r="G239" s="45">
        <v>71.8</v>
      </c>
      <c r="H239" s="51"/>
      <c r="I239" s="52">
        <v>5.83</v>
      </c>
      <c r="J239" s="52">
        <v>5.83</v>
      </c>
      <c r="K239" s="45"/>
      <c r="M239" s="81"/>
      <c r="O239" s="56"/>
      <c r="P239" s="45"/>
      <c r="S239" s="56"/>
      <c r="Y239" s="45"/>
      <c r="AB239" s="44"/>
      <c r="AE239" s="51"/>
      <c r="AH239" s="56"/>
    </row>
    <row r="240" spans="1:34" ht="11.25" x14ac:dyDescent="0.2">
      <c r="B240" s="44" t="s">
        <v>37</v>
      </c>
      <c r="D240" s="45">
        <v>72.3</v>
      </c>
      <c r="E240" s="45">
        <v>72.3</v>
      </c>
      <c r="G240" s="45">
        <v>72.3</v>
      </c>
      <c r="H240" s="51"/>
      <c r="I240" s="56"/>
      <c r="J240" s="56"/>
      <c r="K240" s="45"/>
      <c r="M240" s="81"/>
      <c r="O240" s="52"/>
      <c r="S240" s="52"/>
      <c r="Y240" s="45"/>
      <c r="AB240" s="44"/>
      <c r="AE240" s="51"/>
      <c r="AH240" s="56"/>
    </row>
    <row r="241" spans="1:34" ht="11.25" x14ac:dyDescent="0.2">
      <c r="B241" s="44" t="s">
        <v>38</v>
      </c>
      <c r="D241" s="45">
        <v>69</v>
      </c>
      <c r="E241" s="45">
        <v>69</v>
      </c>
      <c r="G241" s="45">
        <v>69</v>
      </c>
      <c r="H241" s="51"/>
      <c r="I241" s="52">
        <v>5.5</v>
      </c>
      <c r="J241" s="52">
        <v>5.5</v>
      </c>
      <c r="K241" s="45"/>
      <c r="M241" s="81"/>
      <c r="O241" s="56"/>
      <c r="P241" s="45"/>
      <c r="S241" s="56"/>
      <c r="Y241" s="45"/>
      <c r="AB241" s="44"/>
      <c r="AE241" s="51"/>
      <c r="AH241" s="56"/>
    </row>
    <row r="242" spans="1:34" ht="11.25" x14ac:dyDescent="0.2">
      <c r="B242" s="44" t="s">
        <v>39</v>
      </c>
      <c r="D242" s="45">
        <v>84</v>
      </c>
      <c r="E242" s="45">
        <v>84</v>
      </c>
      <c r="G242" s="45">
        <v>84</v>
      </c>
      <c r="H242" s="51"/>
      <c r="I242" s="56"/>
      <c r="J242" s="56"/>
      <c r="K242" s="45"/>
      <c r="M242" s="11"/>
      <c r="O242" s="52"/>
      <c r="S242" s="52"/>
      <c r="Y242" s="45"/>
      <c r="AB242" s="44"/>
      <c r="AE242" s="51"/>
      <c r="AH242" s="56"/>
    </row>
    <row r="243" spans="1:34" ht="11.25" x14ac:dyDescent="0.2">
      <c r="A243" s="32">
        <f>A231+1</f>
        <v>2005</v>
      </c>
      <c r="B243" s="44">
        <v>38353</v>
      </c>
      <c r="D243" s="45">
        <v>65.2</v>
      </c>
      <c r="E243" s="45">
        <v>65.2</v>
      </c>
      <c r="G243" s="45">
        <v>65.2</v>
      </c>
      <c r="H243" s="51"/>
      <c r="I243" s="52">
        <v>5.8</v>
      </c>
      <c r="J243" s="52">
        <v>5.8</v>
      </c>
      <c r="K243" s="45"/>
      <c r="M243" s="11"/>
      <c r="O243" s="56"/>
      <c r="P243" s="45"/>
      <c r="S243" s="56"/>
      <c r="Y243" s="45"/>
      <c r="AB243" s="44"/>
      <c r="AE243" s="45"/>
      <c r="AH243" s="56"/>
    </row>
    <row r="244" spans="1:34" ht="11.25" x14ac:dyDescent="0.2">
      <c r="B244" s="44" t="s">
        <v>29</v>
      </c>
      <c r="D244" s="45">
        <v>65.599999999999994</v>
      </c>
      <c r="E244" s="45">
        <v>65.599999999999994</v>
      </c>
      <c r="G244" s="45">
        <v>65.599999999999994</v>
      </c>
      <c r="H244" s="51"/>
      <c r="I244" s="56"/>
      <c r="J244" s="56"/>
      <c r="K244" s="45"/>
      <c r="M244" s="11"/>
      <c r="O244" s="52"/>
      <c r="S244" s="52"/>
      <c r="Y244" s="45"/>
      <c r="AB244" s="44"/>
      <c r="AE244" s="45"/>
      <c r="AH244" s="56"/>
    </row>
    <row r="245" spans="1:34" ht="11.25" x14ac:dyDescent="0.2">
      <c r="B245" s="44" t="s">
        <v>30</v>
      </c>
      <c r="D245" s="45">
        <v>65.5</v>
      </c>
      <c r="E245" s="45">
        <v>65.5</v>
      </c>
      <c r="G245" s="45">
        <v>65.5</v>
      </c>
      <c r="H245" s="51"/>
      <c r="I245" s="52">
        <v>5.6</v>
      </c>
      <c r="J245" s="52">
        <v>5.6</v>
      </c>
      <c r="K245" s="45"/>
      <c r="M245" s="11"/>
      <c r="O245" s="56"/>
      <c r="P245" s="45"/>
      <c r="S245" s="56"/>
      <c r="Y245" s="45"/>
      <c r="AB245" s="44"/>
      <c r="AE245" s="45"/>
      <c r="AH245" s="56"/>
    </row>
    <row r="246" spans="1:34" ht="11.25" x14ac:dyDescent="0.2">
      <c r="B246" s="44" t="s">
        <v>31</v>
      </c>
      <c r="D246" s="45">
        <v>66.099999999999994</v>
      </c>
      <c r="E246" s="45">
        <v>66.099999999999994</v>
      </c>
      <c r="G246" s="45">
        <v>66.099999999999994</v>
      </c>
      <c r="H246" s="51"/>
      <c r="I246" s="56"/>
      <c r="J246" s="56"/>
      <c r="K246" s="45"/>
      <c r="M246" s="11"/>
      <c r="O246" s="52"/>
      <c r="S246" s="52"/>
      <c r="Y246" s="45"/>
      <c r="AB246" s="44"/>
      <c r="AE246" s="45"/>
      <c r="AH246" s="56"/>
    </row>
    <row r="247" spans="1:34" ht="11.25" x14ac:dyDescent="0.2">
      <c r="B247" s="44" t="s">
        <v>32</v>
      </c>
      <c r="D247" s="45">
        <v>68.900000000000006</v>
      </c>
      <c r="E247" s="45">
        <v>68.900000000000006</v>
      </c>
      <c r="G247" s="45">
        <v>68.900000000000006</v>
      </c>
      <c r="H247" s="51"/>
      <c r="I247" s="52">
        <v>5.7</v>
      </c>
      <c r="J247" s="52">
        <v>5.7</v>
      </c>
      <c r="K247" s="45"/>
      <c r="M247" s="11"/>
      <c r="O247" s="56"/>
      <c r="P247" s="45"/>
      <c r="S247" s="56"/>
      <c r="Y247" s="45"/>
      <c r="AB247" s="44"/>
      <c r="AE247" s="45"/>
      <c r="AH247" s="56"/>
    </row>
    <row r="248" spans="1:34" ht="11.25" x14ac:dyDescent="0.2">
      <c r="B248" s="44" t="s">
        <v>33</v>
      </c>
      <c r="D248" s="45">
        <v>65.900000000000006</v>
      </c>
      <c r="E248" s="45">
        <v>65.900000000000006</v>
      </c>
      <c r="G248" s="45">
        <v>65.900000000000006</v>
      </c>
      <c r="H248" s="51"/>
      <c r="I248" s="56"/>
      <c r="J248" s="56"/>
      <c r="K248" s="45"/>
      <c r="M248" s="11"/>
      <c r="O248" s="52"/>
      <c r="S248" s="52"/>
      <c r="Y248" s="45"/>
      <c r="AB248" s="44"/>
      <c r="AE248" s="45"/>
      <c r="AH248" s="56"/>
    </row>
    <row r="249" spans="1:34" ht="11.25" x14ac:dyDescent="0.2">
      <c r="B249" s="44" t="s">
        <v>34</v>
      </c>
      <c r="D249" s="45">
        <v>66.900000000000006</v>
      </c>
      <c r="E249" s="45">
        <v>66.900000000000006</v>
      </c>
      <c r="G249" s="45">
        <v>66.900000000000006</v>
      </c>
      <c r="H249" s="51"/>
      <c r="I249" s="52">
        <v>5.8</v>
      </c>
      <c r="J249" s="52">
        <v>5.8</v>
      </c>
      <c r="K249" s="45"/>
      <c r="M249" s="11"/>
      <c r="O249" s="56"/>
      <c r="P249" s="45"/>
      <c r="S249" s="56"/>
      <c r="Y249" s="45"/>
      <c r="AB249" s="44"/>
      <c r="AE249" s="45"/>
      <c r="AH249" s="56"/>
    </row>
    <row r="250" spans="1:34" ht="11.25" x14ac:dyDescent="0.2">
      <c r="B250" s="44" t="s">
        <v>35</v>
      </c>
      <c r="D250" s="45">
        <v>70.2</v>
      </c>
      <c r="E250" s="45">
        <v>70.2</v>
      </c>
      <c r="G250" s="45">
        <v>70.2</v>
      </c>
      <c r="H250" s="51"/>
      <c r="I250" s="56"/>
      <c r="J250" s="56"/>
      <c r="K250" s="45"/>
      <c r="M250" s="11"/>
      <c r="O250" s="52"/>
      <c r="S250" s="52"/>
      <c r="Y250" s="45"/>
      <c r="AB250" s="44"/>
      <c r="AE250" s="45"/>
      <c r="AH250" s="56"/>
    </row>
    <row r="251" spans="1:34" ht="11.25" x14ac:dyDescent="0.2">
      <c r="B251" s="44" t="s">
        <v>36</v>
      </c>
      <c r="D251" s="45">
        <v>70.3</v>
      </c>
      <c r="E251" s="45">
        <v>70.3</v>
      </c>
      <c r="G251" s="45">
        <v>70.3</v>
      </c>
      <c r="H251" s="51"/>
      <c r="I251" s="52">
        <v>5.9</v>
      </c>
      <c r="J251" s="52">
        <v>5.9</v>
      </c>
      <c r="K251" s="45"/>
      <c r="M251" s="11"/>
      <c r="O251" s="56"/>
      <c r="P251" s="45"/>
      <c r="S251" s="56"/>
      <c r="Y251" s="45"/>
      <c r="AB251" s="44"/>
      <c r="AE251" s="45"/>
      <c r="AH251" s="56"/>
    </row>
    <row r="252" spans="1:34" ht="11.25" x14ac:dyDescent="0.2">
      <c r="B252" s="44" t="s">
        <v>37</v>
      </c>
      <c r="D252" s="45">
        <v>71.099999999999994</v>
      </c>
      <c r="E252" s="45">
        <v>71.099999999999994</v>
      </c>
      <c r="G252" s="45">
        <v>71.099999999999994</v>
      </c>
      <c r="H252" s="51"/>
      <c r="I252" s="56"/>
      <c r="J252" s="56"/>
      <c r="K252" s="45"/>
      <c r="M252" s="11"/>
      <c r="O252" s="52"/>
      <c r="S252" s="52"/>
      <c r="Y252" s="45"/>
      <c r="AB252" s="44"/>
      <c r="AE252" s="45"/>
      <c r="AH252" s="56"/>
    </row>
    <row r="253" spans="1:34" ht="11.25" x14ac:dyDescent="0.2">
      <c r="B253" s="44" t="s">
        <v>38</v>
      </c>
      <c r="D253" s="45">
        <v>75.7</v>
      </c>
      <c r="E253" s="45">
        <v>75.7</v>
      </c>
      <c r="G253" s="45">
        <v>75.7</v>
      </c>
      <c r="H253" s="51"/>
      <c r="I253" s="52">
        <v>6</v>
      </c>
      <c r="J253" s="52">
        <v>6</v>
      </c>
      <c r="K253" s="45"/>
      <c r="M253" s="11"/>
      <c r="O253" s="56"/>
      <c r="P253" s="45"/>
      <c r="S253" s="56"/>
      <c r="Y253" s="45"/>
      <c r="AB253" s="44"/>
      <c r="AE253" s="45"/>
      <c r="AH253" s="56"/>
    </row>
    <row r="254" spans="1:34" ht="11.25" x14ac:dyDescent="0.2">
      <c r="B254" s="44" t="s">
        <v>39</v>
      </c>
      <c r="D254" s="45">
        <v>71.8</v>
      </c>
      <c r="E254" s="45">
        <v>71.8</v>
      </c>
      <c r="G254" s="45">
        <v>71.8</v>
      </c>
      <c r="H254" s="51"/>
      <c r="I254" s="56"/>
      <c r="J254" s="56"/>
      <c r="K254" s="45"/>
      <c r="M254" s="11"/>
      <c r="O254" s="52"/>
      <c r="S254" s="52"/>
      <c r="Y254" s="45"/>
      <c r="AB254" s="44"/>
      <c r="AE254" s="45"/>
      <c r="AH254" s="56"/>
    </row>
    <row r="255" spans="1:34" ht="11.25" x14ac:dyDescent="0.2">
      <c r="A255" s="32">
        <f>A243+1</f>
        <v>2006</v>
      </c>
      <c r="B255" s="44">
        <v>38718</v>
      </c>
      <c r="D255" s="45">
        <v>71.400000000000006</v>
      </c>
      <c r="E255" s="45">
        <v>71.400000000000006</v>
      </c>
      <c r="G255" s="45">
        <v>71.400000000000006</v>
      </c>
      <c r="H255" s="51"/>
      <c r="I255" s="52">
        <v>6</v>
      </c>
      <c r="J255" s="52">
        <v>6</v>
      </c>
      <c r="K255" s="45"/>
      <c r="M255" s="11"/>
      <c r="O255" s="56"/>
      <c r="P255" s="45"/>
      <c r="S255" s="56"/>
      <c r="Y255" s="45"/>
      <c r="AB255" s="44"/>
      <c r="AE255" s="45"/>
      <c r="AH255" s="56"/>
    </row>
    <row r="256" spans="1:34" ht="11.25" x14ac:dyDescent="0.2">
      <c r="B256" s="44" t="s">
        <v>29</v>
      </c>
      <c r="D256" s="45">
        <v>75.400000000000006</v>
      </c>
      <c r="E256" s="45">
        <v>75.400000000000006</v>
      </c>
      <c r="G256" s="45">
        <v>75.400000000000006</v>
      </c>
      <c r="H256" s="51"/>
      <c r="I256" s="56"/>
      <c r="J256" s="56"/>
      <c r="K256" s="45"/>
      <c r="M256" s="11"/>
      <c r="O256" s="52"/>
      <c r="S256" s="52"/>
      <c r="Y256" s="45"/>
      <c r="AB256" s="44"/>
      <c r="AE256" s="45"/>
      <c r="AH256" s="56"/>
    </row>
    <row r="257" spans="1:34" ht="11.25" x14ac:dyDescent="0.2">
      <c r="B257" s="44" t="s">
        <v>30</v>
      </c>
      <c r="D257" s="45">
        <v>72.3</v>
      </c>
      <c r="E257" s="45">
        <v>72.3</v>
      </c>
      <c r="G257" s="45">
        <v>72.3</v>
      </c>
      <c r="H257" s="51"/>
      <c r="I257" s="52">
        <v>6.1</v>
      </c>
      <c r="J257" s="52">
        <v>6.1</v>
      </c>
      <c r="K257" s="45"/>
      <c r="M257" s="11"/>
      <c r="O257" s="56"/>
      <c r="P257" s="45"/>
      <c r="S257" s="56"/>
      <c r="Y257" s="45"/>
      <c r="AB257" s="44"/>
      <c r="AE257" s="45"/>
      <c r="AH257" s="56"/>
    </row>
    <row r="258" spans="1:34" ht="11.25" x14ac:dyDescent="0.2">
      <c r="B258" s="44" t="s">
        <v>31</v>
      </c>
      <c r="D258" s="45">
        <v>72.400000000000006</v>
      </c>
      <c r="E258" s="45">
        <v>72.400000000000006</v>
      </c>
      <c r="G258" s="45">
        <v>72.400000000000006</v>
      </c>
      <c r="H258" s="51"/>
      <c r="I258" s="56"/>
      <c r="J258" s="56"/>
      <c r="K258" s="45"/>
      <c r="M258" s="11"/>
      <c r="O258" s="52"/>
      <c r="S258" s="52"/>
      <c r="Y258" s="45"/>
      <c r="AB258" s="44"/>
      <c r="AE258" s="45"/>
      <c r="AH258" s="56"/>
    </row>
    <row r="259" spans="1:34" ht="11.25" x14ac:dyDescent="0.2">
      <c r="B259" s="44" t="s">
        <v>32</v>
      </c>
      <c r="D259" s="45">
        <v>76</v>
      </c>
      <c r="E259" s="45">
        <v>76</v>
      </c>
      <c r="G259" s="45">
        <v>76</v>
      </c>
      <c r="H259" s="51"/>
      <c r="I259" s="52">
        <v>6.2</v>
      </c>
      <c r="J259" s="52">
        <v>6.2</v>
      </c>
      <c r="K259" s="45"/>
      <c r="M259" s="11"/>
      <c r="O259" s="56"/>
      <c r="P259" s="45"/>
      <c r="S259" s="56"/>
      <c r="Y259" s="45"/>
      <c r="AB259" s="44"/>
      <c r="AE259" s="45"/>
      <c r="AH259" s="56"/>
    </row>
    <row r="260" spans="1:34" ht="11.25" x14ac:dyDescent="0.2">
      <c r="B260" s="44" t="s">
        <v>33</v>
      </c>
      <c r="D260" s="45">
        <v>76.900000000000006</v>
      </c>
      <c r="E260" s="45">
        <v>76.900000000000006</v>
      </c>
      <c r="G260" s="45">
        <v>76.900000000000006</v>
      </c>
      <c r="H260" s="51"/>
      <c r="I260" s="56"/>
      <c r="J260" s="56"/>
      <c r="K260" s="45"/>
      <c r="M260" s="11"/>
      <c r="O260" s="52"/>
      <c r="S260" s="52"/>
      <c r="Y260" s="45"/>
      <c r="AB260" s="44"/>
      <c r="AE260" s="45"/>
      <c r="AH260" s="56"/>
    </row>
    <row r="261" spans="1:34" ht="11.25" x14ac:dyDescent="0.2">
      <c r="B261" s="44" t="s">
        <v>34</v>
      </c>
      <c r="D261" s="45">
        <v>78.7</v>
      </c>
      <c r="E261" s="45">
        <v>78.7</v>
      </c>
      <c r="G261" s="45">
        <v>78.7</v>
      </c>
      <c r="H261" s="51"/>
      <c r="I261" s="52">
        <v>6.4</v>
      </c>
      <c r="J261" s="52">
        <v>6.4</v>
      </c>
      <c r="K261" s="45"/>
      <c r="M261" s="11"/>
      <c r="O261" s="56"/>
      <c r="P261" s="45"/>
      <c r="S261" s="56"/>
      <c r="Y261" s="45"/>
      <c r="AB261" s="44"/>
      <c r="AE261" s="45"/>
      <c r="AH261" s="56"/>
    </row>
    <row r="262" spans="1:34" ht="11.25" x14ac:dyDescent="0.2">
      <c r="B262" s="44" t="s">
        <v>35</v>
      </c>
      <c r="D262" s="45">
        <v>77.599999999999994</v>
      </c>
      <c r="E262" s="45">
        <v>77.599999999999994</v>
      </c>
      <c r="G262" s="45">
        <v>77.599999999999994</v>
      </c>
      <c r="H262" s="51"/>
      <c r="I262" s="56"/>
      <c r="J262" s="56"/>
      <c r="K262" s="45"/>
      <c r="M262" s="11"/>
      <c r="O262" s="52"/>
      <c r="S262" s="52"/>
      <c r="Y262" s="45"/>
      <c r="AB262" s="44"/>
      <c r="AE262" s="45"/>
      <c r="AH262" s="56"/>
    </row>
    <row r="263" spans="1:34" ht="11.25" x14ac:dyDescent="0.2">
      <c r="B263" s="44" t="s">
        <v>36</v>
      </c>
      <c r="D263" s="45">
        <v>75.400000000000006</v>
      </c>
      <c r="E263" s="45">
        <v>75.400000000000006</v>
      </c>
      <c r="G263" s="45">
        <v>75.400000000000006</v>
      </c>
      <c r="H263" s="51"/>
      <c r="I263" s="52">
        <v>6.4</v>
      </c>
      <c r="J263" s="52">
        <v>6.4</v>
      </c>
      <c r="K263" s="45"/>
      <c r="M263" s="11"/>
      <c r="O263" s="56"/>
      <c r="P263" s="45"/>
      <c r="S263" s="56"/>
      <c r="Y263" s="45"/>
      <c r="AB263" s="44"/>
      <c r="AE263" s="45"/>
      <c r="AH263" s="56"/>
    </row>
    <row r="264" spans="1:34" ht="11.25" x14ac:dyDescent="0.2">
      <c r="B264" s="44" t="s">
        <v>37</v>
      </c>
      <c r="D264" s="45">
        <v>76.7</v>
      </c>
      <c r="E264" s="45">
        <v>76.7</v>
      </c>
      <c r="G264" s="45">
        <v>76.7</v>
      </c>
      <c r="H264" s="51"/>
      <c r="I264" s="56"/>
      <c r="J264" s="56"/>
      <c r="K264" s="45"/>
      <c r="M264" s="11"/>
      <c r="O264" s="52"/>
      <c r="S264" s="52"/>
      <c r="Y264" s="45"/>
      <c r="AB264" s="44"/>
      <c r="AE264" s="45"/>
      <c r="AH264" s="56"/>
    </row>
    <row r="265" spans="1:34" ht="11.25" x14ac:dyDescent="0.2">
      <c r="B265" s="44" t="s">
        <v>38</v>
      </c>
      <c r="D265" s="45">
        <v>80.489999999999995</v>
      </c>
      <c r="E265" s="45">
        <v>80.489999999999995</v>
      </c>
      <c r="G265" s="45">
        <v>80.489999999999995</v>
      </c>
      <c r="H265" s="51"/>
      <c r="I265" s="52">
        <v>6.5</v>
      </c>
      <c r="J265" s="52">
        <v>6.5</v>
      </c>
      <c r="K265" s="45"/>
      <c r="M265" s="81"/>
      <c r="O265" s="56"/>
      <c r="P265" s="45"/>
      <c r="S265" s="56"/>
      <c r="Y265" s="45"/>
      <c r="AB265" s="44"/>
      <c r="AE265" s="45"/>
      <c r="AH265" s="56"/>
    </row>
    <row r="266" spans="1:34" ht="11.25" x14ac:dyDescent="0.2">
      <c r="B266" s="44" t="s">
        <v>39</v>
      </c>
      <c r="D266" s="45">
        <v>77.900000000000006</v>
      </c>
      <c r="E266" s="45">
        <v>77.900000000000006</v>
      </c>
      <c r="G266" s="45">
        <v>77.900000000000006</v>
      </c>
      <c r="H266" s="51"/>
      <c r="I266" s="56"/>
      <c r="J266" s="56"/>
      <c r="K266" s="45"/>
      <c r="M266" s="11"/>
      <c r="O266" s="52"/>
      <c r="S266" s="52"/>
      <c r="Y266" s="45"/>
      <c r="AB266" s="44"/>
      <c r="AE266" s="45"/>
      <c r="AH266" s="56"/>
    </row>
    <row r="267" spans="1:34" ht="11.25" x14ac:dyDescent="0.2">
      <c r="A267" s="32">
        <f>A255+1</f>
        <v>2007</v>
      </c>
      <c r="B267" s="44">
        <v>39083</v>
      </c>
      <c r="D267" s="45">
        <v>79.900000000000006</v>
      </c>
      <c r="E267" s="45">
        <v>79.900000000000006</v>
      </c>
      <c r="G267" s="45">
        <v>79.900000000000006</v>
      </c>
      <c r="H267" s="51"/>
      <c r="I267" s="52">
        <v>6.6</v>
      </c>
      <c r="J267" s="52">
        <v>6.6</v>
      </c>
      <c r="K267" s="45"/>
      <c r="M267" s="11"/>
      <c r="O267" s="56"/>
      <c r="P267" s="45"/>
      <c r="S267" s="56"/>
      <c r="Y267" s="45"/>
      <c r="AB267" s="44"/>
      <c r="AE267" s="45"/>
      <c r="AH267" s="56"/>
    </row>
    <row r="268" spans="1:34" ht="11.25" x14ac:dyDescent="0.2">
      <c r="B268" s="44" t="s">
        <v>29</v>
      </c>
      <c r="D268" s="45">
        <v>80.8</v>
      </c>
      <c r="E268" s="45">
        <v>80.8</v>
      </c>
      <c r="G268" s="45">
        <v>80.8</v>
      </c>
      <c r="H268" s="51"/>
      <c r="I268" s="56"/>
      <c r="J268" s="56"/>
      <c r="K268" s="45"/>
      <c r="M268" s="11"/>
      <c r="O268" s="52"/>
      <c r="S268" s="52"/>
      <c r="Y268" s="45"/>
      <c r="AB268" s="44"/>
      <c r="AE268" s="45"/>
      <c r="AH268" s="56"/>
    </row>
    <row r="269" spans="1:34" ht="11.25" x14ac:dyDescent="0.2">
      <c r="B269" s="44" t="s">
        <v>30</v>
      </c>
      <c r="D269" s="45">
        <v>80.5</v>
      </c>
      <c r="E269" s="45">
        <v>80.5</v>
      </c>
      <c r="G269" s="45">
        <v>80.5</v>
      </c>
      <c r="H269" s="51"/>
      <c r="I269" s="52">
        <v>6.5</v>
      </c>
      <c r="J269" s="52">
        <v>6.5</v>
      </c>
      <c r="K269" s="45"/>
      <c r="M269" s="11"/>
      <c r="O269" s="56"/>
      <c r="P269" s="45"/>
      <c r="S269" s="56"/>
      <c r="Y269" s="45"/>
      <c r="AB269" s="44"/>
      <c r="AE269" s="45"/>
      <c r="AH269" s="56"/>
    </row>
    <row r="270" spans="1:34" ht="11.25" x14ac:dyDescent="0.2">
      <c r="B270" s="44" t="s">
        <v>31</v>
      </c>
      <c r="D270" s="45">
        <v>79.3</v>
      </c>
      <c r="E270" s="45">
        <v>79.3</v>
      </c>
      <c r="G270" s="45">
        <v>79.3</v>
      </c>
      <c r="H270" s="51"/>
      <c r="I270" s="56"/>
      <c r="J270" s="56"/>
      <c r="K270" s="45"/>
      <c r="M270" s="11"/>
      <c r="O270" s="52"/>
      <c r="S270" s="52"/>
      <c r="Y270" s="45"/>
      <c r="AB270" s="44"/>
      <c r="AE270" s="45"/>
      <c r="AH270" s="56"/>
    </row>
    <row r="271" spans="1:34" ht="11.25" x14ac:dyDescent="0.2">
      <c r="B271" s="44" t="s">
        <v>32</v>
      </c>
      <c r="D271" s="45">
        <v>80.099999999999994</v>
      </c>
      <c r="E271" s="45">
        <v>80.099999999999994</v>
      </c>
      <c r="G271" s="45">
        <v>80.099999999999994</v>
      </c>
      <c r="H271" s="51"/>
      <c r="I271" s="52">
        <v>6.8</v>
      </c>
      <c r="J271" s="52">
        <v>6.8</v>
      </c>
      <c r="K271" s="45"/>
      <c r="M271" s="11"/>
      <c r="O271" s="56"/>
      <c r="P271" s="45"/>
      <c r="S271" s="56"/>
      <c r="Y271" s="45"/>
      <c r="AB271" s="44"/>
      <c r="AE271" s="45"/>
      <c r="AH271" s="56"/>
    </row>
    <row r="272" spans="1:34" ht="11.25" x14ac:dyDescent="0.2">
      <c r="B272" s="44" t="s">
        <v>33</v>
      </c>
      <c r="D272" s="45">
        <v>81</v>
      </c>
      <c r="E272" s="45">
        <v>81</v>
      </c>
      <c r="G272" s="45">
        <v>81</v>
      </c>
      <c r="H272" s="51"/>
      <c r="I272" s="56"/>
      <c r="J272" s="56"/>
      <c r="K272" s="45"/>
      <c r="M272" s="11"/>
      <c r="O272" s="57"/>
      <c r="S272" s="57"/>
      <c r="Y272" s="45"/>
      <c r="AB272" s="44"/>
      <c r="AE272" s="45"/>
      <c r="AH272" s="56"/>
    </row>
    <row r="273" spans="1:34" ht="11.25" x14ac:dyDescent="0.2">
      <c r="B273" s="44" t="s">
        <v>34</v>
      </c>
      <c r="D273" s="45">
        <v>85.1</v>
      </c>
      <c r="E273" s="45">
        <v>85.1</v>
      </c>
      <c r="G273" s="45">
        <v>85.1</v>
      </c>
      <c r="H273" s="51"/>
      <c r="I273" s="57">
        <v>7</v>
      </c>
      <c r="J273" s="57">
        <v>7</v>
      </c>
      <c r="K273" s="45"/>
      <c r="M273" s="11"/>
      <c r="O273" s="56"/>
      <c r="P273" s="45"/>
      <c r="S273" s="56"/>
      <c r="Y273" s="45"/>
      <c r="AB273" s="44"/>
      <c r="AE273" s="45"/>
      <c r="AH273" s="56"/>
    </row>
    <row r="274" spans="1:34" ht="11.25" x14ac:dyDescent="0.2">
      <c r="B274" s="44" t="s">
        <v>35</v>
      </c>
      <c r="D274" s="45">
        <v>82.4</v>
      </c>
      <c r="E274" s="45">
        <v>82.4</v>
      </c>
      <c r="G274" s="45">
        <v>82.4</v>
      </c>
      <c r="H274" s="51"/>
      <c r="I274" s="56"/>
      <c r="J274" s="56"/>
      <c r="K274" s="45"/>
      <c r="M274" s="11"/>
      <c r="O274" s="52"/>
      <c r="S274" s="52"/>
      <c r="Y274" s="45"/>
      <c r="AB274" s="44"/>
      <c r="AE274" s="45"/>
      <c r="AH274" s="56"/>
    </row>
    <row r="275" spans="1:34" ht="11.25" x14ac:dyDescent="0.2">
      <c r="B275" s="44" t="s">
        <v>36</v>
      </c>
      <c r="D275" s="45">
        <v>79.400000000000006</v>
      </c>
      <c r="E275" s="45">
        <v>79.400000000000006</v>
      </c>
      <c r="G275" s="45">
        <v>79.400000000000006</v>
      </c>
      <c r="H275" s="51"/>
      <c r="I275" s="52">
        <v>6.9</v>
      </c>
      <c r="J275" s="52">
        <v>6.9</v>
      </c>
      <c r="K275" s="45"/>
      <c r="M275" s="81"/>
      <c r="O275" s="56"/>
      <c r="P275" s="45"/>
      <c r="S275" s="56"/>
      <c r="Y275" s="45"/>
      <c r="AB275" s="44"/>
      <c r="AE275" s="45"/>
      <c r="AH275" s="56"/>
    </row>
    <row r="276" spans="1:34" ht="11.25" x14ac:dyDescent="0.2">
      <c r="B276" s="44" t="s">
        <v>37</v>
      </c>
      <c r="D276" s="45">
        <v>82.4</v>
      </c>
      <c r="E276" s="45">
        <v>82.4</v>
      </c>
      <c r="G276" s="45">
        <v>82.4</v>
      </c>
      <c r="H276" s="51"/>
      <c r="I276" s="56"/>
      <c r="J276" s="56"/>
      <c r="K276" s="45"/>
      <c r="M276" s="11"/>
      <c r="O276" s="52"/>
      <c r="S276" s="52"/>
      <c r="Y276" s="45"/>
      <c r="AB276" s="44"/>
      <c r="AE276" s="45"/>
      <c r="AH276" s="56"/>
    </row>
    <row r="277" spans="1:34" ht="11.25" x14ac:dyDescent="0.2">
      <c r="B277" s="44" t="s">
        <v>38</v>
      </c>
      <c r="D277" s="45">
        <v>84.3</v>
      </c>
      <c r="E277" s="45">
        <v>84.3</v>
      </c>
      <c r="G277" s="45">
        <v>84.3</v>
      </c>
      <c r="H277" s="51"/>
      <c r="I277" s="52">
        <v>7.4</v>
      </c>
      <c r="J277" s="52">
        <v>7.4</v>
      </c>
      <c r="K277" s="45"/>
      <c r="O277" s="56"/>
      <c r="P277" s="45"/>
      <c r="S277" s="56"/>
      <c r="Y277" s="45"/>
      <c r="AB277" s="44"/>
      <c r="AE277" s="45"/>
      <c r="AH277" s="56"/>
    </row>
    <row r="278" spans="1:34" ht="11.25" x14ac:dyDescent="0.2">
      <c r="B278" s="44" t="s">
        <v>39</v>
      </c>
      <c r="D278" s="45">
        <v>87.2</v>
      </c>
      <c r="E278" s="45">
        <v>87.2</v>
      </c>
      <c r="G278" s="45">
        <v>87.2</v>
      </c>
      <c r="H278" s="51"/>
      <c r="I278" s="56"/>
      <c r="J278" s="56"/>
      <c r="K278" s="45"/>
      <c r="O278" s="52"/>
      <c r="S278" s="52"/>
      <c r="Y278" s="45"/>
      <c r="AB278" s="44"/>
      <c r="AE278" s="45"/>
      <c r="AH278" s="56"/>
    </row>
    <row r="279" spans="1:34" ht="11.25" x14ac:dyDescent="0.2">
      <c r="A279" s="32">
        <f>A267+1</f>
        <v>2008</v>
      </c>
      <c r="B279" s="44">
        <v>39448</v>
      </c>
      <c r="D279" s="45">
        <v>86</v>
      </c>
      <c r="E279" s="45">
        <v>86</v>
      </c>
      <c r="G279" s="45">
        <v>86</v>
      </c>
      <c r="H279" s="51"/>
      <c r="I279" s="52">
        <v>7.5</v>
      </c>
      <c r="J279" s="52">
        <v>7.5</v>
      </c>
      <c r="K279" s="45"/>
      <c r="O279" s="56"/>
      <c r="P279" s="45"/>
      <c r="S279" s="56"/>
      <c r="Y279" s="45"/>
      <c r="AB279" s="44"/>
      <c r="AE279" s="45"/>
      <c r="AH279" s="56"/>
    </row>
    <row r="280" spans="1:34" ht="11.25" x14ac:dyDescent="0.2">
      <c r="B280" s="44" t="s">
        <v>29</v>
      </c>
      <c r="D280" s="45">
        <v>85</v>
      </c>
      <c r="E280" s="45">
        <v>85</v>
      </c>
      <c r="G280" s="45">
        <v>85</v>
      </c>
      <c r="H280" s="51"/>
      <c r="I280" s="56"/>
      <c r="J280" s="56"/>
      <c r="K280" s="45"/>
      <c r="O280" s="52"/>
      <c r="S280" s="52"/>
      <c r="Y280" s="45"/>
      <c r="AB280" s="44"/>
      <c r="AE280" s="45"/>
      <c r="AH280" s="56"/>
    </row>
    <row r="281" spans="1:34" ht="11.25" x14ac:dyDescent="0.2">
      <c r="B281" s="44" t="s">
        <v>30</v>
      </c>
      <c r="D281" s="45">
        <v>85</v>
      </c>
      <c r="E281" s="45">
        <v>85</v>
      </c>
      <c r="F281" s="32">
        <v>75</v>
      </c>
      <c r="G281" s="45">
        <v>85</v>
      </c>
      <c r="H281" s="51"/>
      <c r="I281" s="52">
        <v>7.4</v>
      </c>
      <c r="J281" s="52">
        <v>7.4</v>
      </c>
      <c r="K281" s="45"/>
      <c r="O281" s="56"/>
      <c r="S281" s="56"/>
      <c r="Y281" s="45"/>
      <c r="AB281" s="44"/>
      <c r="AE281" s="45"/>
      <c r="AH281" s="56"/>
    </row>
    <row r="282" spans="1:34" ht="11.25" x14ac:dyDescent="0.2">
      <c r="B282" s="44" t="s">
        <v>31</v>
      </c>
      <c r="D282" s="45">
        <v>86</v>
      </c>
      <c r="E282" s="45">
        <v>86</v>
      </c>
      <c r="F282" s="32">
        <v>72</v>
      </c>
      <c r="G282" s="45">
        <v>86</v>
      </c>
      <c r="J282" s="56"/>
      <c r="K282" s="45"/>
      <c r="O282" s="56"/>
      <c r="S282" s="56"/>
      <c r="Y282" s="45"/>
      <c r="AB282" s="44"/>
      <c r="AE282" s="45"/>
      <c r="AH282" s="56"/>
    </row>
    <row r="283" spans="1:34" ht="11.25" x14ac:dyDescent="0.2">
      <c r="B283" s="44" t="s">
        <v>32</v>
      </c>
      <c r="D283" s="32"/>
      <c r="F283" s="43">
        <v>70</v>
      </c>
      <c r="J283" s="56"/>
      <c r="O283" s="56"/>
      <c r="S283" s="56"/>
      <c r="Y283" s="32"/>
      <c r="AB283" s="44"/>
      <c r="AE283" s="45"/>
      <c r="AH283" s="56"/>
    </row>
    <row r="284" spans="1:34" ht="11.25" x14ac:dyDescent="0.2">
      <c r="B284" s="44" t="s">
        <v>33</v>
      </c>
      <c r="D284" s="32"/>
      <c r="F284" s="45">
        <v>73</v>
      </c>
      <c r="O284" s="52"/>
      <c r="S284" s="52"/>
      <c r="AB284" s="44"/>
      <c r="AE284" s="45"/>
      <c r="AH284" s="56"/>
    </row>
    <row r="285" spans="1:34" ht="11.25" x14ac:dyDescent="0.2">
      <c r="B285" s="44" t="s">
        <v>34</v>
      </c>
      <c r="D285" s="32"/>
      <c r="F285" s="45">
        <v>69</v>
      </c>
      <c r="O285" s="32"/>
      <c r="AB285" s="44"/>
      <c r="AE285" s="45"/>
    </row>
    <row r="286" spans="1:34" ht="11.25" x14ac:dyDescent="0.2">
      <c r="B286" s="44" t="s">
        <v>35</v>
      </c>
      <c r="D286" s="32"/>
      <c r="F286" s="45">
        <v>73</v>
      </c>
      <c r="O286" s="32"/>
      <c r="AB286" s="44"/>
      <c r="AE286" s="45"/>
    </row>
    <row r="287" spans="1:34" ht="11.25" x14ac:dyDescent="0.2">
      <c r="B287" s="44" t="s">
        <v>36</v>
      </c>
      <c r="D287" s="32"/>
      <c r="F287" s="45">
        <v>83</v>
      </c>
      <c r="S287" s="51"/>
      <c r="AB287" s="44"/>
      <c r="AE287" s="45"/>
    </row>
    <row r="288" spans="1:34" ht="11.25" x14ac:dyDescent="0.2">
      <c r="B288" s="44" t="s">
        <v>37</v>
      </c>
      <c r="D288" s="32"/>
      <c r="F288" s="45">
        <v>76</v>
      </c>
      <c r="S288" s="51"/>
      <c r="AB288" s="44"/>
      <c r="AE288" s="45"/>
    </row>
    <row r="289" spans="1:31" ht="11.25" x14ac:dyDescent="0.2">
      <c r="B289" s="44" t="s">
        <v>38</v>
      </c>
      <c r="D289" s="32"/>
      <c r="F289" s="45">
        <v>78</v>
      </c>
      <c r="S289" s="51"/>
      <c r="AB289" s="44"/>
      <c r="AE289" s="45"/>
    </row>
    <row r="290" spans="1:31" ht="11.25" x14ac:dyDescent="0.2">
      <c r="B290" s="44" t="s">
        <v>39</v>
      </c>
      <c r="D290" s="32"/>
      <c r="F290" s="45">
        <v>76</v>
      </c>
      <c r="S290" s="51"/>
      <c r="AB290" s="44"/>
      <c r="AE290" s="45"/>
    </row>
    <row r="291" spans="1:31" ht="11.25" x14ac:dyDescent="0.2">
      <c r="A291" s="32">
        <f>A279+1</f>
        <v>2009</v>
      </c>
      <c r="B291" s="44">
        <v>39814</v>
      </c>
      <c r="D291" s="32"/>
      <c r="F291" s="45">
        <v>75</v>
      </c>
      <c r="S291" s="51"/>
      <c r="AB291" s="44"/>
      <c r="AE291" s="45"/>
    </row>
    <row r="292" spans="1:31" ht="11.25" x14ac:dyDescent="0.2">
      <c r="B292" s="44" t="s">
        <v>29</v>
      </c>
      <c r="D292" s="32"/>
      <c r="F292" s="45">
        <v>71</v>
      </c>
      <c r="S292" s="51"/>
      <c r="AB292" s="44"/>
      <c r="AE292" s="45"/>
    </row>
    <row r="293" spans="1:31" ht="11.25" x14ac:dyDescent="0.2">
      <c r="B293" s="44" t="s">
        <v>30</v>
      </c>
      <c r="D293" s="32"/>
      <c r="F293" s="45">
        <v>71</v>
      </c>
      <c r="S293" s="51"/>
      <c r="AB293" s="44"/>
    </row>
    <row r="294" spans="1:31" ht="11.25" x14ac:dyDescent="0.2">
      <c r="B294" s="44" t="s">
        <v>31</v>
      </c>
      <c r="D294" s="32"/>
      <c r="F294" s="45">
        <v>68</v>
      </c>
      <c r="S294" s="51"/>
      <c r="AB294" s="44"/>
    </row>
    <row r="295" spans="1:31" ht="11.25" x14ac:dyDescent="0.2">
      <c r="B295" s="44" t="s">
        <v>32</v>
      </c>
      <c r="D295" s="32"/>
      <c r="F295" s="71">
        <v>72</v>
      </c>
      <c r="S295" s="51"/>
      <c r="AB295" s="44"/>
    </row>
    <row r="296" spans="1:31" ht="11.25" x14ac:dyDescent="0.2">
      <c r="B296" s="44" t="s">
        <v>33</v>
      </c>
      <c r="D296" s="32"/>
      <c r="F296" s="32">
        <v>71</v>
      </c>
      <c r="S296" s="51"/>
      <c r="AB296" s="44"/>
    </row>
    <row r="297" spans="1:31" ht="11.25" x14ac:dyDescent="0.2">
      <c r="B297" s="44" t="s">
        <v>34</v>
      </c>
      <c r="D297" s="32"/>
      <c r="F297" s="32">
        <v>72</v>
      </c>
      <c r="S297" s="51"/>
      <c r="AB297" s="44"/>
    </row>
    <row r="298" spans="1:31" ht="11.25" x14ac:dyDescent="0.2">
      <c r="B298" s="44" t="s">
        <v>35</v>
      </c>
      <c r="D298" s="32"/>
      <c r="F298" s="32">
        <v>76</v>
      </c>
      <c r="S298" s="51"/>
      <c r="AB298" s="44"/>
    </row>
    <row r="299" spans="1:31" ht="11.25" x14ac:dyDescent="0.2">
      <c r="B299" s="44" t="s">
        <v>36</v>
      </c>
      <c r="D299" s="11"/>
      <c r="S299" s="51"/>
      <c r="AB299" s="44"/>
    </row>
    <row r="300" spans="1:31" ht="11.25" x14ac:dyDescent="0.2">
      <c r="B300" s="44" t="s">
        <v>37</v>
      </c>
      <c r="D300" s="11"/>
      <c r="S300" s="51"/>
      <c r="AB300" s="44"/>
    </row>
    <row r="301" spans="1:31" ht="11.25" x14ac:dyDescent="0.2">
      <c r="B301" s="44" t="s">
        <v>38</v>
      </c>
      <c r="D301" s="11"/>
      <c r="S301" s="51"/>
      <c r="AB301" s="44"/>
    </row>
    <row r="302" spans="1:31" ht="11.25" x14ac:dyDescent="0.2">
      <c r="B302" s="44" t="s">
        <v>39</v>
      </c>
      <c r="D302" s="11"/>
      <c r="S302" s="51"/>
      <c r="AB302" s="44"/>
    </row>
    <row r="303" spans="1:31" x14ac:dyDescent="0.25">
      <c r="B303" s="44"/>
      <c r="S303" s="51"/>
    </row>
    <row r="304" spans="1:31" x14ac:dyDescent="0.25">
      <c r="B304" s="44" t="s">
        <v>49</v>
      </c>
      <c r="K304" s="32">
        <f>CORREL(G87:G281,J87:J281)</f>
        <v>0.97631844181004979</v>
      </c>
      <c r="N304" s="44" t="s">
        <v>52</v>
      </c>
      <c r="S304" s="51"/>
      <c r="W304" s="32">
        <f>CORREL(U70:U138,V70:V138)</f>
        <v>0.91213306532829475</v>
      </c>
    </row>
    <row r="305" spans="2:19" x14ac:dyDescent="0.25">
      <c r="B305" s="44"/>
      <c r="S305" s="51"/>
    </row>
    <row r="306" spans="2:19" x14ac:dyDescent="0.25">
      <c r="B306" s="44"/>
      <c r="S306" s="51"/>
    </row>
    <row r="307" spans="2:19" x14ac:dyDescent="0.25">
      <c r="B307" s="44"/>
      <c r="S307" s="51"/>
    </row>
    <row r="308" spans="2:19" x14ac:dyDescent="0.25">
      <c r="B308" s="44"/>
      <c r="S308" s="51"/>
    </row>
    <row r="309" spans="2:19" x14ac:dyDescent="0.25">
      <c r="B309" s="44"/>
      <c r="S309" s="51"/>
    </row>
    <row r="310" spans="2:19" x14ac:dyDescent="0.25">
      <c r="B310" s="44"/>
      <c r="S310" s="51"/>
    </row>
    <row r="311" spans="2:19" x14ac:dyDescent="0.25">
      <c r="B311" s="44"/>
      <c r="S311" s="51"/>
    </row>
    <row r="312" spans="2:19" x14ac:dyDescent="0.25">
      <c r="B312" s="44"/>
      <c r="S312" s="51"/>
    </row>
    <row r="313" spans="2:19" x14ac:dyDescent="0.25">
      <c r="B313" s="44"/>
      <c r="G313" s="72"/>
      <c r="S313" s="51"/>
    </row>
    <row r="314" spans="2:19" x14ac:dyDescent="0.25">
      <c r="B314" s="44"/>
      <c r="G314" s="72"/>
      <c r="S314" s="51"/>
    </row>
    <row r="315" spans="2:19" x14ac:dyDescent="0.25">
      <c r="B315" s="44"/>
      <c r="G315" s="72"/>
      <c r="S315" s="51"/>
    </row>
    <row r="316" spans="2:19" x14ac:dyDescent="0.25">
      <c r="B316" s="44"/>
      <c r="G316" s="72"/>
      <c r="S316" s="51"/>
    </row>
    <row r="317" spans="2:19" x14ac:dyDescent="0.25">
      <c r="B317" s="44"/>
      <c r="S317" s="51"/>
    </row>
    <row r="318" spans="2:19" x14ac:dyDescent="0.25">
      <c r="B318" s="44"/>
      <c r="G318" s="72"/>
      <c r="S318" s="51"/>
    </row>
    <row r="319" spans="2:19" x14ac:dyDescent="0.25">
      <c r="B319" s="44"/>
      <c r="G319" s="72"/>
      <c r="S319" s="51"/>
    </row>
    <row r="320" spans="2:19" x14ac:dyDescent="0.25">
      <c r="B320" s="44"/>
      <c r="G320" s="72"/>
      <c r="S320" s="51"/>
    </row>
    <row r="321" spans="2:19" x14ac:dyDescent="0.25">
      <c r="B321" s="44"/>
      <c r="G321" s="72"/>
      <c r="S321" s="51"/>
    </row>
    <row r="322" spans="2:19" x14ac:dyDescent="0.25">
      <c r="B322" s="44"/>
      <c r="S322" s="51"/>
    </row>
    <row r="323" spans="2:19" x14ac:dyDescent="0.25">
      <c r="B323" s="44"/>
      <c r="S323" s="51"/>
    </row>
    <row r="324" spans="2:19" x14ac:dyDescent="0.25">
      <c r="B324" s="44"/>
      <c r="S324" s="51"/>
    </row>
    <row r="325" spans="2:19" x14ac:dyDescent="0.25">
      <c r="B325" s="44"/>
      <c r="S325" s="51"/>
    </row>
    <row r="326" spans="2:19" x14ac:dyDescent="0.25">
      <c r="B326" s="44"/>
      <c r="S326" s="51"/>
    </row>
    <row r="327" spans="2:19" x14ac:dyDescent="0.25">
      <c r="B327" s="44"/>
      <c r="S327" s="51"/>
    </row>
    <row r="328" spans="2:19" x14ac:dyDescent="0.25">
      <c r="B328" s="44"/>
      <c r="S328" s="51"/>
    </row>
    <row r="329" spans="2:19" x14ac:dyDescent="0.25">
      <c r="B329" s="44"/>
      <c r="S329" s="51"/>
    </row>
    <row r="330" spans="2:19" x14ac:dyDescent="0.25">
      <c r="B330" s="44"/>
      <c r="S330" s="51"/>
    </row>
    <row r="331" spans="2:19" x14ac:dyDescent="0.25">
      <c r="B331" s="44"/>
      <c r="S331" s="51"/>
    </row>
    <row r="332" spans="2:19" x14ac:dyDescent="0.25">
      <c r="B332" s="44"/>
      <c r="S332" s="51"/>
    </row>
    <row r="333" spans="2:19" x14ac:dyDescent="0.25">
      <c r="B333" s="44"/>
      <c r="S333" s="51"/>
    </row>
    <row r="334" spans="2:19" x14ac:dyDescent="0.25">
      <c r="B334" s="44"/>
      <c r="S334" s="51"/>
    </row>
    <row r="335" spans="2:19" x14ac:dyDescent="0.25">
      <c r="B335" s="44"/>
      <c r="S335" s="51"/>
    </row>
    <row r="336" spans="2:19" x14ac:dyDescent="0.25">
      <c r="B336" s="44"/>
      <c r="S336" s="51"/>
    </row>
    <row r="337" spans="2:19" x14ac:dyDescent="0.25">
      <c r="B337" s="44"/>
      <c r="S337" s="51"/>
    </row>
    <row r="338" spans="2:19" x14ac:dyDescent="0.25">
      <c r="B338" s="44"/>
      <c r="S338" s="51"/>
    </row>
    <row r="339" spans="2:19" x14ac:dyDescent="0.25">
      <c r="B339" s="44"/>
      <c r="S339" s="51"/>
    </row>
    <row r="340" spans="2:19" x14ac:dyDescent="0.25">
      <c r="B340" s="44"/>
      <c r="S340" s="51"/>
    </row>
    <row r="341" spans="2:19" x14ac:dyDescent="0.25">
      <c r="B341" s="44"/>
      <c r="S341" s="51"/>
    </row>
    <row r="342" spans="2:19" x14ac:dyDescent="0.25">
      <c r="B342" s="44"/>
      <c r="S342" s="51"/>
    </row>
    <row r="343" spans="2:19" x14ac:dyDescent="0.25">
      <c r="B343" s="44"/>
      <c r="S343" s="51"/>
    </row>
    <row r="344" spans="2:19" x14ac:dyDescent="0.25">
      <c r="B344" s="44"/>
      <c r="S344" s="51"/>
    </row>
    <row r="345" spans="2:19" x14ac:dyDescent="0.25">
      <c r="B345" s="44"/>
      <c r="S345" s="51"/>
    </row>
    <row r="346" spans="2:19" x14ac:dyDescent="0.25">
      <c r="B346" s="44"/>
      <c r="S346" s="51"/>
    </row>
    <row r="347" spans="2:19" x14ac:dyDescent="0.25">
      <c r="B347" s="44"/>
      <c r="S347" s="51"/>
    </row>
    <row r="348" spans="2:19" x14ac:dyDescent="0.25">
      <c r="B348" s="44"/>
      <c r="S348" s="51"/>
    </row>
    <row r="349" spans="2:19" x14ac:dyDescent="0.25">
      <c r="B349" s="44"/>
      <c r="S349" s="51"/>
    </row>
    <row r="350" spans="2:19" x14ac:dyDescent="0.25">
      <c r="B350" s="44"/>
      <c r="S350" s="51"/>
    </row>
    <row r="351" spans="2:19" x14ac:dyDescent="0.25">
      <c r="B351" s="44"/>
      <c r="S351" s="51"/>
    </row>
    <row r="352" spans="2:19" x14ac:dyDescent="0.25">
      <c r="B352" s="44"/>
      <c r="S352" s="51"/>
    </row>
    <row r="353" spans="2:19" x14ac:dyDescent="0.25">
      <c r="B353" s="44"/>
      <c r="S353" s="51"/>
    </row>
    <row r="354" spans="2:19" x14ac:dyDescent="0.25">
      <c r="B354" s="44"/>
      <c r="S354" s="51"/>
    </row>
    <row r="355" spans="2:19" x14ac:dyDescent="0.25">
      <c r="B355" s="44"/>
      <c r="S355" s="51"/>
    </row>
    <row r="356" spans="2:19" x14ac:dyDescent="0.25">
      <c r="B356" s="44"/>
      <c r="S356" s="51"/>
    </row>
    <row r="357" spans="2:19" x14ac:dyDescent="0.25">
      <c r="B357" s="44"/>
      <c r="S357" s="51"/>
    </row>
    <row r="358" spans="2:19" x14ac:dyDescent="0.25">
      <c r="B358" s="44"/>
      <c r="S358" s="51"/>
    </row>
    <row r="359" spans="2:19" x14ac:dyDescent="0.25">
      <c r="B359" s="44"/>
      <c r="S359" s="51"/>
    </row>
    <row r="360" spans="2:19" x14ac:dyDescent="0.25">
      <c r="B360" s="44"/>
      <c r="S360" s="51"/>
    </row>
    <row r="361" spans="2:19" x14ac:dyDescent="0.25">
      <c r="B361" s="44"/>
      <c r="S361" s="51"/>
    </row>
    <row r="362" spans="2:19" x14ac:dyDescent="0.25">
      <c r="S362" s="51"/>
    </row>
    <row r="363" spans="2:19" x14ac:dyDescent="0.25">
      <c r="S363" s="51"/>
    </row>
    <row r="364" spans="2:19" x14ac:dyDescent="0.25">
      <c r="S364" s="51"/>
    </row>
    <row r="365" spans="2:19" x14ac:dyDescent="0.25">
      <c r="S365" s="51"/>
    </row>
    <row r="366" spans="2:19" x14ac:dyDescent="0.25">
      <c r="S366" s="51"/>
    </row>
    <row r="367" spans="2:19" x14ac:dyDescent="0.25">
      <c r="S367" s="51"/>
    </row>
    <row r="368" spans="2:19" x14ac:dyDescent="0.25">
      <c r="S368" s="51"/>
    </row>
    <row r="369" spans="19:19" x14ac:dyDescent="0.25">
      <c r="S369" s="51"/>
    </row>
    <row r="370" spans="19:19" x14ac:dyDescent="0.25">
      <c r="S370" s="51"/>
    </row>
    <row r="371" spans="19:19" x14ac:dyDescent="0.25">
      <c r="S371" s="51"/>
    </row>
    <row r="372" spans="19:19" x14ac:dyDescent="0.25">
      <c r="S372" s="51"/>
    </row>
    <row r="373" spans="19:19" x14ac:dyDescent="0.25">
      <c r="S373" s="51"/>
    </row>
    <row r="374" spans="19:19" x14ac:dyDescent="0.25">
      <c r="S374" s="51"/>
    </row>
    <row r="375" spans="19:19" x14ac:dyDescent="0.25">
      <c r="S375" s="51"/>
    </row>
    <row r="376" spans="19:19" x14ac:dyDescent="0.25">
      <c r="S376" s="51"/>
    </row>
    <row r="377" spans="19:19" x14ac:dyDescent="0.25">
      <c r="S377" s="51"/>
    </row>
    <row r="378" spans="19:19" x14ac:dyDescent="0.25">
      <c r="S378" s="51"/>
    </row>
    <row r="379" spans="19:19" x14ac:dyDescent="0.25">
      <c r="S379" s="51"/>
    </row>
    <row r="380" spans="19:19" x14ac:dyDescent="0.25">
      <c r="S380" s="51"/>
    </row>
    <row r="381" spans="19:19" x14ac:dyDescent="0.25">
      <c r="S381" s="51"/>
    </row>
    <row r="382" spans="19:19" x14ac:dyDescent="0.25">
      <c r="S382" s="51"/>
    </row>
    <row r="383" spans="19:19" x14ac:dyDescent="0.25">
      <c r="S383" s="51"/>
    </row>
    <row r="384" spans="19:19" x14ac:dyDescent="0.25">
      <c r="S384" s="51"/>
    </row>
    <row r="385" spans="19:19" x14ac:dyDescent="0.25">
      <c r="S385" s="51"/>
    </row>
    <row r="386" spans="19:19" x14ac:dyDescent="0.25">
      <c r="S386" s="51"/>
    </row>
    <row r="387" spans="19:19" x14ac:dyDescent="0.25">
      <c r="S387" s="51"/>
    </row>
    <row r="388" spans="19:19" x14ac:dyDescent="0.25">
      <c r="S388" s="51"/>
    </row>
    <row r="389" spans="19:19" x14ac:dyDescent="0.25">
      <c r="S389" s="51"/>
    </row>
    <row r="390" spans="19:19" x14ac:dyDescent="0.25">
      <c r="S390" s="51"/>
    </row>
    <row r="391" spans="19:19" x14ac:dyDescent="0.25">
      <c r="S391" s="51"/>
    </row>
    <row r="392" spans="19:19" x14ac:dyDescent="0.25">
      <c r="S392" s="51"/>
    </row>
    <row r="393" spans="19:19" x14ac:dyDescent="0.25">
      <c r="S393" s="51"/>
    </row>
    <row r="394" spans="19:19" x14ac:dyDescent="0.25">
      <c r="S394" s="51"/>
    </row>
    <row r="395" spans="19:19" x14ac:dyDescent="0.25">
      <c r="S395" s="51"/>
    </row>
    <row r="396" spans="19:19" x14ac:dyDescent="0.25">
      <c r="S396" s="51"/>
    </row>
    <row r="397" spans="19:19" x14ac:dyDescent="0.25">
      <c r="S397" s="51"/>
    </row>
    <row r="398" spans="19:19" x14ac:dyDescent="0.25">
      <c r="S398" s="51"/>
    </row>
    <row r="399" spans="19:19" x14ac:dyDescent="0.25">
      <c r="S399" s="51"/>
    </row>
    <row r="400" spans="19:19" x14ac:dyDescent="0.25">
      <c r="S400" s="51"/>
    </row>
    <row r="401" spans="19:19" x14ac:dyDescent="0.25">
      <c r="S401" s="51"/>
    </row>
    <row r="402" spans="19:19" x14ac:dyDescent="0.25">
      <c r="S402" s="51"/>
    </row>
    <row r="403" spans="19:19" x14ac:dyDescent="0.25">
      <c r="S403" s="51"/>
    </row>
    <row r="404" spans="19:19" x14ac:dyDescent="0.25">
      <c r="S404" s="51"/>
    </row>
    <row r="405" spans="19:19" x14ac:dyDescent="0.25">
      <c r="S405" s="51"/>
    </row>
    <row r="406" spans="19:19" x14ac:dyDescent="0.25">
      <c r="S406" s="51"/>
    </row>
    <row r="407" spans="19:19" x14ac:dyDescent="0.25">
      <c r="S407" s="51"/>
    </row>
    <row r="408" spans="19:19" x14ac:dyDescent="0.25">
      <c r="S408" s="51"/>
    </row>
    <row r="409" spans="19:19" x14ac:dyDescent="0.25">
      <c r="S409" s="51"/>
    </row>
    <row r="410" spans="19:19" x14ac:dyDescent="0.25">
      <c r="S410" s="51"/>
    </row>
    <row r="411" spans="19:19" x14ac:dyDescent="0.25">
      <c r="S411" s="51"/>
    </row>
    <row r="412" spans="19:19" x14ac:dyDescent="0.25">
      <c r="S412" s="51"/>
    </row>
    <row r="413" spans="19:19" x14ac:dyDescent="0.25">
      <c r="S413" s="51"/>
    </row>
    <row r="414" spans="19:19" x14ac:dyDescent="0.25">
      <c r="S414" s="51"/>
    </row>
    <row r="415" spans="19:19" x14ac:dyDescent="0.25">
      <c r="S415" s="51"/>
    </row>
    <row r="416" spans="19:19" x14ac:dyDescent="0.25">
      <c r="S416" s="51"/>
    </row>
    <row r="417" spans="19:19" x14ac:dyDescent="0.25">
      <c r="S417" s="51"/>
    </row>
    <row r="418" spans="19:19" x14ac:dyDescent="0.25">
      <c r="S418" s="51"/>
    </row>
    <row r="419" spans="19:19" x14ac:dyDescent="0.25">
      <c r="S419" s="51"/>
    </row>
  </sheetData>
  <sortState ref="AG16:AH286">
    <sortCondition ref="AG16:AG286"/>
  </sortState>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C360"/>
  <sheetViews>
    <sheetView topLeftCell="Q39" workbookViewId="0">
      <selection activeCell="AD68" sqref="AD68"/>
    </sheetView>
  </sheetViews>
  <sheetFormatPr defaultRowHeight="11.1" customHeight="1" x14ac:dyDescent="0.2"/>
  <cols>
    <col min="1" max="16384" width="9.140625" style="12"/>
  </cols>
  <sheetData>
    <row r="1" spans="1:217" ht="11.1" customHeight="1" x14ac:dyDescent="0.2">
      <c r="A1" s="12" t="s">
        <v>53</v>
      </c>
      <c r="C1" s="12" t="s">
        <v>188</v>
      </c>
    </row>
    <row r="2" spans="1:217" ht="11.1" customHeight="1" x14ac:dyDescent="0.2">
      <c r="C2" s="12" t="s">
        <v>429</v>
      </c>
    </row>
    <row r="3" spans="1:217" ht="11.1" customHeight="1" x14ac:dyDescent="0.2">
      <c r="A3" s="12" t="s">
        <v>65</v>
      </c>
    </row>
    <row r="4" spans="1:217" ht="11.1" customHeight="1" x14ac:dyDescent="0.2">
      <c r="A4" s="12" t="s">
        <v>54</v>
      </c>
    </row>
    <row r="6" spans="1:217" ht="11.1" customHeight="1" x14ac:dyDescent="0.2">
      <c r="A6" s="12" t="s">
        <v>63</v>
      </c>
    </row>
    <row r="7" spans="1:217" ht="11.1" customHeight="1" x14ac:dyDescent="0.2">
      <c r="D7" s="15">
        <v>33970</v>
      </c>
      <c r="E7" s="15" t="s">
        <v>29</v>
      </c>
      <c r="F7" s="15" t="s">
        <v>30</v>
      </c>
      <c r="G7" s="15" t="s">
        <v>31</v>
      </c>
      <c r="H7" s="15" t="s">
        <v>32</v>
      </c>
      <c r="I7" s="15" t="s">
        <v>33</v>
      </c>
      <c r="J7" s="15" t="s">
        <v>34</v>
      </c>
      <c r="K7" s="15" t="s">
        <v>35</v>
      </c>
      <c r="L7" s="15" t="s">
        <v>36</v>
      </c>
      <c r="M7" s="15" t="s">
        <v>37</v>
      </c>
      <c r="N7" s="15" t="s">
        <v>38</v>
      </c>
      <c r="O7" s="15" t="s">
        <v>62</v>
      </c>
      <c r="P7" s="15">
        <v>34335</v>
      </c>
      <c r="Q7" s="15" t="s">
        <v>29</v>
      </c>
      <c r="R7" s="15" t="s">
        <v>30</v>
      </c>
      <c r="S7" s="15" t="s">
        <v>31</v>
      </c>
      <c r="T7" s="15" t="s">
        <v>32</v>
      </c>
      <c r="U7" s="15" t="s">
        <v>33</v>
      </c>
      <c r="V7" s="15" t="s">
        <v>34</v>
      </c>
      <c r="W7" s="15" t="s">
        <v>35</v>
      </c>
      <c r="X7" s="15" t="s">
        <v>36</v>
      </c>
      <c r="Y7" s="15" t="s">
        <v>37</v>
      </c>
      <c r="Z7" s="15" t="s">
        <v>38</v>
      </c>
      <c r="AA7" s="15" t="s">
        <v>62</v>
      </c>
      <c r="AB7" s="15">
        <v>34700</v>
      </c>
      <c r="AC7" s="15" t="s">
        <v>29</v>
      </c>
      <c r="AD7" s="15" t="s">
        <v>30</v>
      </c>
      <c r="AE7" s="15" t="s">
        <v>31</v>
      </c>
      <c r="AF7" s="15" t="s">
        <v>32</v>
      </c>
      <c r="AG7" s="15" t="s">
        <v>33</v>
      </c>
      <c r="AH7" s="15" t="s">
        <v>34</v>
      </c>
      <c r="AI7" s="15" t="s">
        <v>35</v>
      </c>
      <c r="AJ7" s="15" t="s">
        <v>36</v>
      </c>
      <c r="AK7" s="15" t="s">
        <v>37</v>
      </c>
      <c r="AL7" s="15" t="s">
        <v>38</v>
      </c>
      <c r="AM7" s="15" t="s">
        <v>62</v>
      </c>
      <c r="AN7" s="15">
        <v>35065</v>
      </c>
      <c r="AO7" s="15" t="s">
        <v>29</v>
      </c>
      <c r="AP7" s="15" t="s">
        <v>30</v>
      </c>
      <c r="AQ7" s="15" t="s">
        <v>31</v>
      </c>
      <c r="AR7" s="15" t="s">
        <v>32</v>
      </c>
      <c r="AS7" s="15" t="s">
        <v>33</v>
      </c>
      <c r="AT7" s="15" t="s">
        <v>34</v>
      </c>
      <c r="AU7" s="15" t="s">
        <v>35</v>
      </c>
      <c r="AV7" s="15" t="s">
        <v>36</v>
      </c>
      <c r="AW7" s="15" t="s">
        <v>37</v>
      </c>
      <c r="AX7" s="15" t="s">
        <v>38</v>
      </c>
      <c r="AY7" s="15" t="s">
        <v>62</v>
      </c>
      <c r="AZ7" s="15">
        <v>35431</v>
      </c>
      <c r="BA7" s="15" t="s">
        <v>29</v>
      </c>
      <c r="BB7" s="15" t="s">
        <v>30</v>
      </c>
      <c r="BC7" s="15" t="s">
        <v>31</v>
      </c>
      <c r="BD7" s="15" t="s">
        <v>32</v>
      </c>
      <c r="BE7" s="15" t="s">
        <v>33</v>
      </c>
      <c r="BF7" s="15" t="s">
        <v>34</v>
      </c>
      <c r="BG7" s="15" t="s">
        <v>35</v>
      </c>
      <c r="BH7" s="15" t="s">
        <v>36</v>
      </c>
      <c r="BI7" s="15" t="s">
        <v>37</v>
      </c>
      <c r="BJ7" s="15" t="s">
        <v>38</v>
      </c>
      <c r="BK7" s="15" t="s">
        <v>62</v>
      </c>
      <c r="BL7" s="15">
        <v>35796</v>
      </c>
      <c r="BM7" s="15" t="s">
        <v>29</v>
      </c>
      <c r="BN7" s="15" t="s">
        <v>30</v>
      </c>
      <c r="BO7" s="15" t="s">
        <v>31</v>
      </c>
      <c r="BP7" s="15" t="s">
        <v>32</v>
      </c>
      <c r="BQ7" s="15" t="s">
        <v>33</v>
      </c>
      <c r="BR7" s="15" t="s">
        <v>34</v>
      </c>
      <c r="BS7" s="15" t="s">
        <v>35</v>
      </c>
      <c r="BT7" s="15" t="s">
        <v>36</v>
      </c>
      <c r="BU7" s="15" t="s">
        <v>37</v>
      </c>
      <c r="BV7" s="15" t="s">
        <v>38</v>
      </c>
      <c r="BW7" s="15" t="s">
        <v>62</v>
      </c>
      <c r="BX7" s="15">
        <v>36161</v>
      </c>
      <c r="BY7" s="15" t="s">
        <v>29</v>
      </c>
      <c r="BZ7" s="15" t="s">
        <v>30</v>
      </c>
      <c r="CA7" s="15" t="s">
        <v>31</v>
      </c>
      <c r="CB7" s="15" t="s">
        <v>32</v>
      </c>
      <c r="CC7" s="15" t="s">
        <v>33</v>
      </c>
      <c r="CD7" s="15" t="s">
        <v>34</v>
      </c>
      <c r="CE7" s="15" t="s">
        <v>35</v>
      </c>
      <c r="CF7" s="15" t="s">
        <v>36</v>
      </c>
      <c r="CG7" s="15" t="s">
        <v>37</v>
      </c>
      <c r="CH7" s="15" t="s">
        <v>38</v>
      </c>
      <c r="CI7" s="15" t="s">
        <v>62</v>
      </c>
      <c r="CJ7" s="15">
        <v>36526</v>
      </c>
      <c r="CK7" s="15" t="s">
        <v>29</v>
      </c>
      <c r="CL7" s="15" t="s">
        <v>30</v>
      </c>
      <c r="CM7" s="15" t="s">
        <v>31</v>
      </c>
      <c r="CN7" s="15" t="s">
        <v>32</v>
      </c>
      <c r="CO7" s="15" t="s">
        <v>33</v>
      </c>
      <c r="CP7" s="15" t="s">
        <v>34</v>
      </c>
      <c r="CQ7" s="15" t="s">
        <v>35</v>
      </c>
      <c r="CR7" s="15" t="s">
        <v>36</v>
      </c>
      <c r="CS7" s="15" t="s">
        <v>37</v>
      </c>
      <c r="CT7" s="15" t="s">
        <v>38</v>
      </c>
      <c r="CU7" s="15" t="s">
        <v>62</v>
      </c>
      <c r="CV7" s="15">
        <v>36892</v>
      </c>
      <c r="CW7" s="15" t="s">
        <v>29</v>
      </c>
      <c r="CX7" s="15" t="s">
        <v>30</v>
      </c>
      <c r="CY7" s="15" t="s">
        <v>31</v>
      </c>
      <c r="CZ7" s="15" t="s">
        <v>32</v>
      </c>
      <c r="DA7" s="15" t="s">
        <v>33</v>
      </c>
      <c r="DB7" s="15" t="s">
        <v>34</v>
      </c>
      <c r="DC7" s="15" t="s">
        <v>35</v>
      </c>
      <c r="DD7" s="15" t="s">
        <v>36</v>
      </c>
      <c r="DE7" s="15" t="s">
        <v>37</v>
      </c>
      <c r="DF7" s="15" t="s">
        <v>38</v>
      </c>
      <c r="DG7" s="15" t="s">
        <v>62</v>
      </c>
      <c r="DH7" s="15">
        <v>37257</v>
      </c>
      <c r="DI7" s="15" t="s">
        <v>29</v>
      </c>
      <c r="DJ7" s="15" t="s">
        <v>30</v>
      </c>
      <c r="DK7" s="15" t="s">
        <v>31</v>
      </c>
      <c r="DL7" s="15" t="s">
        <v>32</v>
      </c>
      <c r="DM7" s="15" t="s">
        <v>33</v>
      </c>
      <c r="DN7" s="15" t="s">
        <v>34</v>
      </c>
      <c r="DO7" s="15" t="s">
        <v>35</v>
      </c>
      <c r="DP7" s="15" t="s">
        <v>36</v>
      </c>
      <c r="DQ7" s="15" t="s">
        <v>37</v>
      </c>
      <c r="DR7" s="15" t="s">
        <v>38</v>
      </c>
      <c r="DS7" s="15" t="s">
        <v>62</v>
      </c>
      <c r="DT7" s="15">
        <v>37622</v>
      </c>
      <c r="DU7" s="15" t="s">
        <v>29</v>
      </c>
      <c r="DV7" s="15" t="s">
        <v>30</v>
      </c>
      <c r="DW7" s="15" t="s">
        <v>31</v>
      </c>
      <c r="DX7" s="15" t="s">
        <v>32</v>
      </c>
      <c r="DY7" s="15" t="s">
        <v>33</v>
      </c>
      <c r="DZ7" s="15" t="s">
        <v>34</v>
      </c>
      <c r="EA7" s="15" t="s">
        <v>35</v>
      </c>
      <c r="EB7" s="15" t="s">
        <v>36</v>
      </c>
      <c r="EC7" s="15" t="s">
        <v>37</v>
      </c>
      <c r="ED7" s="15" t="s">
        <v>38</v>
      </c>
      <c r="EE7" s="15" t="s">
        <v>62</v>
      </c>
      <c r="EF7" s="15">
        <v>37987</v>
      </c>
      <c r="EG7" s="15" t="s">
        <v>29</v>
      </c>
      <c r="EH7" s="15" t="s">
        <v>30</v>
      </c>
      <c r="EI7" s="15" t="s">
        <v>31</v>
      </c>
      <c r="EJ7" s="15" t="s">
        <v>32</v>
      </c>
      <c r="EK7" s="15" t="s">
        <v>33</v>
      </c>
      <c r="EL7" s="15" t="s">
        <v>34</v>
      </c>
      <c r="EM7" s="15" t="s">
        <v>35</v>
      </c>
      <c r="EN7" s="15" t="s">
        <v>36</v>
      </c>
      <c r="EO7" s="15" t="s">
        <v>37</v>
      </c>
      <c r="EP7" s="15" t="s">
        <v>38</v>
      </c>
      <c r="EQ7" s="15" t="s">
        <v>62</v>
      </c>
      <c r="ER7" s="15">
        <v>38353</v>
      </c>
      <c r="ES7" s="15" t="s">
        <v>29</v>
      </c>
      <c r="ET7" s="15" t="s">
        <v>30</v>
      </c>
      <c r="EU7" s="15" t="s">
        <v>31</v>
      </c>
      <c r="EV7" s="15" t="s">
        <v>32</v>
      </c>
      <c r="EW7" s="15" t="s">
        <v>33</v>
      </c>
      <c r="EX7" s="15" t="s">
        <v>34</v>
      </c>
      <c r="EY7" s="15" t="s">
        <v>35</v>
      </c>
      <c r="EZ7" s="15" t="s">
        <v>36</v>
      </c>
      <c r="FA7" s="15" t="s">
        <v>37</v>
      </c>
      <c r="FB7" s="15" t="s">
        <v>38</v>
      </c>
      <c r="FC7" s="15" t="s">
        <v>62</v>
      </c>
      <c r="FD7" s="15">
        <v>38718</v>
      </c>
      <c r="FE7" s="15" t="s">
        <v>29</v>
      </c>
      <c r="FF7" s="15" t="s">
        <v>30</v>
      </c>
      <c r="FG7" s="15" t="s">
        <v>31</v>
      </c>
      <c r="FH7" s="15" t="s">
        <v>32</v>
      </c>
      <c r="FI7" s="15" t="s">
        <v>33</v>
      </c>
      <c r="FJ7" s="15" t="s">
        <v>34</v>
      </c>
      <c r="FK7" s="15" t="s">
        <v>35</v>
      </c>
      <c r="FL7" s="15" t="s">
        <v>36</v>
      </c>
      <c r="FM7" s="15" t="s">
        <v>37</v>
      </c>
      <c r="FN7" s="15" t="s">
        <v>38</v>
      </c>
      <c r="FO7" s="15" t="s">
        <v>62</v>
      </c>
      <c r="FP7" s="15">
        <v>39083</v>
      </c>
      <c r="FQ7" s="15" t="s">
        <v>29</v>
      </c>
      <c r="FR7" s="15" t="s">
        <v>30</v>
      </c>
      <c r="FS7" s="15" t="s">
        <v>31</v>
      </c>
      <c r="FT7" s="15" t="s">
        <v>32</v>
      </c>
      <c r="FU7" s="15" t="s">
        <v>33</v>
      </c>
      <c r="FV7" s="15" t="s">
        <v>34</v>
      </c>
      <c r="FW7" s="15" t="s">
        <v>35</v>
      </c>
      <c r="FX7" s="15" t="s">
        <v>36</v>
      </c>
      <c r="FY7" s="15" t="s">
        <v>37</v>
      </c>
      <c r="FZ7" s="15" t="s">
        <v>38</v>
      </c>
      <c r="GA7" s="15" t="s">
        <v>62</v>
      </c>
      <c r="GB7" s="15">
        <v>39455</v>
      </c>
      <c r="GC7" s="15" t="s">
        <v>29</v>
      </c>
      <c r="GD7" s="15" t="s">
        <v>30</v>
      </c>
      <c r="GE7" s="15" t="s">
        <v>31</v>
      </c>
      <c r="GF7" s="15" t="s">
        <v>32</v>
      </c>
      <c r="GG7" s="15" t="s">
        <v>33</v>
      </c>
      <c r="GH7" s="15" t="s">
        <v>34</v>
      </c>
      <c r="GI7" s="15" t="s">
        <v>35</v>
      </c>
      <c r="GJ7" s="15" t="s">
        <v>36</v>
      </c>
      <c r="GK7" s="15" t="s">
        <v>37</v>
      </c>
      <c r="GL7" s="15" t="s">
        <v>38</v>
      </c>
      <c r="GM7" s="15" t="s">
        <v>62</v>
      </c>
      <c r="GN7" s="15">
        <v>40187</v>
      </c>
      <c r="GO7" s="15" t="s">
        <v>29</v>
      </c>
      <c r="GP7" s="15" t="s">
        <v>30</v>
      </c>
      <c r="GQ7" s="15" t="s">
        <v>31</v>
      </c>
      <c r="GR7" s="15" t="s">
        <v>32</v>
      </c>
      <c r="GS7" s="15" t="s">
        <v>33</v>
      </c>
      <c r="GT7" s="15" t="s">
        <v>34</v>
      </c>
      <c r="GU7" s="15" t="s">
        <v>35</v>
      </c>
      <c r="GV7" s="15" t="s">
        <v>36</v>
      </c>
      <c r="GW7" s="15" t="s">
        <v>37</v>
      </c>
      <c r="GX7" s="15" t="s">
        <v>38</v>
      </c>
      <c r="GY7" s="15" t="s">
        <v>62</v>
      </c>
      <c r="GZ7" s="15">
        <v>40198</v>
      </c>
      <c r="HA7" s="15" t="s">
        <v>29</v>
      </c>
      <c r="HB7" s="15" t="s">
        <v>30</v>
      </c>
      <c r="HC7" s="15" t="s">
        <v>31</v>
      </c>
      <c r="HD7" s="15" t="s">
        <v>32</v>
      </c>
      <c r="HE7" s="15" t="s">
        <v>33</v>
      </c>
      <c r="HF7" s="15" t="s">
        <v>34</v>
      </c>
      <c r="HG7" s="15" t="s">
        <v>35</v>
      </c>
      <c r="HH7" s="15" t="s">
        <v>36</v>
      </c>
      <c r="HI7" s="15" t="s">
        <v>37</v>
      </c>
    </row>
    <row r="8" spans="1:217" ht="11.1" customHeight="1" x14ac:dyDescent="0.2">
      <c r="A8" s="16" t="s">
        <v>55</v>
      </c>
      <c r="B8" s="17"/>
      <c r="C8" s="17"/>
      <c r="D8" s="17"/>
      <c r="E8" s="17"/>
      <c r="F8" s="17">
        <v>0.2</v>
      </c>
      <c r="G8" s="17"/>
      <c r="H8" s="17"/>
      <c r="I8" s="17">
        <v>0.3</v>
      </c>
      <c r="J8" s="17"/>
      <c r="K8" s="17"/>
      <c r="L8" s="17">
        <v>0.1</v>
      </c>
      <c r="M8" s="17"/>
      <c r="N8" s="17"/>
      <c r="O8" s="17">
        <v>0.2</v>
      </c>
      <c r="P8" s="17"/>
      <c r="Q8" s="17"/>
      <c r="R8" s="17">
        <v>0.1</v>
      </c>
      <c r="S8" s="18">
        <v>0</v>
      </c>
      <c r="T8" s="18">
        <v>0</v>
      </c>
      <c r="U8" s="18">
        <v>0</v>
      </c>
      <c r="V8" s="18">
        <v>0</v>
      </c>
      <c r="W8" s="17"/>
      <c r="X8" s="18">
        <v>0</v>
      </c>
      <c r="Y8" s="17"/>
      <c r="Z8" s="18">
        <v>0</v>
      </c>
      <c r="AA8" s="17"/>
      <c r="AB8" s="18">
        <v>0</v>
      </c>
      <c r="AC8" s="17"/>
      <c r="AD8" s="18">
        <v>0</v>
      </c>
      <c r="AE8" s="17"/>
      <c r="AF8" s="18"/>
      <c r="AG8" s="17"/>
      <c r="AH8" s="18">
        <v>0</v>
      </c>
      <c r="AI8" s="17"/>
      <c r="AJ8" s="18"/>
      <c r="AK8" s="17"/>
      <c r="AL8" s="18">
        <v>0</v>
      </c>
      <c r="AM8" s="17"/>
      <c r="AN8" s="18">
        <v>0</v>
      </c>
      <c r="AO8" s="17"/>
      <c r="AP8" s="18"/>
      <c r="AQ8" s="17"/>
      <c r="AR8" s="18">
        <v>0</v>
      </c>
      <c r="AS8" s="17"/>
      <c r="AT8" s="18">
        <v>0</v>
      </c>
      <c r="AU8" s="17"/>
      <c r="AV8" s="18">
        <v>0</v>
      </c>
      <c r="AW8" s="17"/>
      <c r="AX8" s="18"/>
      <c r="AY8" s="17"/>
      <c r="AZ8" s="18">
        <v>0</v>
      </c>
      <c r="BA8" s="17"/>
      <c r="BB8" s="18">
        <v>0</v>
      </c>
      <c r="BC8" s="17"/>
      <c r="BD8" s="18">
        <v>0</v>
      </c>
      <c r="BE8" s="17"/>
      <c r="BF8" s="18">
        <v>0</v>
      </c>
      <c r="BG8" s="17"/>
      <c r="BH8" s="18">
        <v>0</v>
      </c>
      <c r="BI8" s="17"/>
      <c r="BJ8" s="18">
        <v>0</v>
      </c>
      <c r="BK8" s="17"/>
      <c r="BL8" s="18">
        <v>0</v>
      </c>
      <c r="BM8" s="17"/>
      <c r="BN8" s="18">
        <v>0</v>
      </c>
      <c r="BO8" s="17"/>
      <c r="BP8" s="18">
        <v>0</v>
      </c>
      <c r="BQ8" s="17"/>
      <c r="BR8" s="19">
        <v>0</v>
      </c>
      <c r="BS8" s="17"/>
      <c r="BT8" s="18">
        <v>0</v>
      </c>
      <c r="BU8" s="17"/>
      <c r="BV8" s="19">
        <v>0</v>
      </c>
      <c r="BW8" s="17"/>
      <c r="BX8" s="19">
        <v>0</v>
      </c>
      <c r="BY8" s="17"/>
      <c r="BZ8" s="18">
        <v>0</v>
      </c>
      <c r="CA8" s="17"/>
      <c r="CB8" s="18">
        <v>0</v>
      </c>
      <c r="CC8" s="17"/>
      <c r="CD8" s="19">
        <v>0</v>
      </c>
      <c r="CE8" s="17"/>
      <c r="CF8" s="19">
        <v>0</v>
      </c>
      <c r="CG8" s="17"/>
      <c r="CH8" s="19">
        <v>0</v>
      </c>
      <c r="CI8" s="17"/>
      <c r="CJ8" s="19">
        <v>1</v>
      </c>
      <c r="CK8" s="17"/>
      <c r="CL8" s="19">
        <v>0</v>
      </c>
      <c r="CM8" s="17"/>
      <c r="CN8" s="19">
        <v>0</v>
      </c>
      <c r="CO8" s="17"/>
      <c r="CP8" s="19">
        <v>0</v>
      </c>
      <c r="CQ8" s="17"/>
      <c r="CR8" s="19">
        <v>0</v>
      </c>
      <c r="CS8" s="17"/>
      <c r="CT8" s="19">
        <v>0</v>
      </c>
      <c r="CU8" s="17"/>
      <c r="CV8" s="19">
        <v>0.2</v>
      </c>
      <c r="CW8" s="17"/>
      <c r="CX8" s="19">
        <v>0.1</v>
      </c>
      <c r="CY8" s="17"/>
      <c r="CZ8" s="19">
        <v>0.4</v>
      </c>
      <c r="DA8" s="17"/>
      <c r="DB8" s="19">
        <v>0.4</v>
      </c>
      <c r="DC8" s="17"/>
      <c r="DD8" s="19">
        <v>0.3</v>
      </c>
      <c r="DE8" s="17"/>
      <c r="DF8" s="19">
        <v>0.1</v>
      </c>
      <c r="DG8" s="17"/>
      <c r="DH8" s="19">
        <v>0.4</v>
      </c>
      <c r="DI8" s="17"/>
      <c r="DJ8" s="19">
        <v>0.3</v>
      </c>
      <c r="DK8" s="17"/>
      <c r="DL8" s="19">
        <v>0.28999999999999998</v>
      </c>
      <c r="DM8" s="17"/>
      <c r="DN8" s="19">
        <v>0</v>
      </c>
      <c r="DO8" s="17"/>
      <c r="DP8" s="19">
        <v>0.1</v>
      </c>
      <c r="DQ8" s="17"/>
      <c r="DR8" s="19">
        <v>0.3</v>
      </c>
      <c r="DS8" s="17"/>
      <c r="DT8" s="19">
        <v>0</v>
      </c>
      <c r="DU8" s="17"/>
      <c r="DV8" s="19">
        <v>0.2</v>
      </c>
      <c r="DW8" s="61"/>
      <c r="DX8" s="19">
        <v>0.3</v>
      </c>
      <c r="DY8" s="61"/>
      <c r="DZ8" s="61">
        <v>1</v>
      </c>
      <c r="EA8" s="17"/>
      <c r="EB8" s="19">
        <v>0.3</v>
      </c>
      <c r="EC8" s="17"/>
      <c r="ED8" s="19">
        <v>0.4</v>
      </c>
      <c r="EE8" s="17"/>
      <c r="EF8" s="19">
        <v>0.5</v>
      </c>
      <c r="EG8" s="17"/>
      <c r="EH8" s="19">
        <v>0.3</v>
      </c>
      <c r="EI8" s="17"/>
      <c r="EJ8" s="19">
        <v>0.1</v>
      </c>
      <c r="EK8" s="17"/>
      <c r="EL8" s="19">
        <v>1</v>
      </c>
      <c r="EM8" s="17"/>
      <c r="EN8" s="19">
        <v>0.2</v>
      </c>
      <c r="EO8" s="17"/>
      <c r="EP8" s="19">
        <v>0.3</v>
      </c>
      <c r="EQ8" s="17"/>
      <c r="ER8" s="19">
        <v>0.3</v>
      </c>
      <c r="ES8" s="17"/>
      <c r="ET8" s="19">
        <v>0.6</v>
      </c>
      <c r="EU8" s="17"/>
      <c r="EV8" s="19">
        <v>0.2</v>
      </c>
      <c r="EW8" s="17"/>
      <c r="EX8" s="19">
        <v>0.5</v>
      </c>
      <c r="EY8" s="17"/>
      <c r="EZ8" s="19">
        <v>0.3</v>
      </c>
      <c r="FA8" s="17"/>
      <c r="FB8" s="19">
        <v>0.4</v>
      </c>
      <c r="FC8" s="17"/>
      <c r="FD8" s="19">
        <v>0.4</v>
      </c>
      <c r="FE8" s="17"/>
      <c r="FF8" s="19">
        <v>0.5</v>
      </c>
      <c r="FG8" s="17"/>
      <c r="FH8" s="19">
        <v>0.4</v>
      </c>
      <c r="FI8" s="17"/>
      <c r="FJ8" s="19">
        <v>0.5</v>
      </c>
      <c r="FK8" s="17"/>
      <c r="FL8" s="19">
        <v>0.8</v>
      </c>
      <c r="FM8" s="17"/>
      <c r="FN8" s="19">
        <v>0.5</v>
      </c>
      <c r="FO8" s="17"/>
      <c r="FP8" s="19">
        <v>0.49</v>
      </c>
      <c r="FQ8" s="17"/>
      <c r="FR8" s="19">
        <v>0.49</v>
      </c>
      <c r="FS8" s="17"/>
      <c r="FT8" s="19">
        <v>0.3</v>
      </c>
      <c r="FU8" s="17"/>
      <c r="FV8" s="19">
        <v>1</v>
      </c>
      <c r="FW8" s="17"/>
      <c r="FX8" s="19">
        <v>1.8</v>
      </c>
      <c r="FY8" s="17"/>
      <c r="FZ8" s="19">
        <v>1.49</v>
      </c>
      <c r="GA8" s="17"/>
      <c r="GB8" s="19">
        <v>0.4</v>
      </c>
      <c r="GC8" s="17"/>
      <c r="GD8" s="19">
        <v>1.4</v>
      </c>
      <c r="GE8" s="17"/>
      <c r="GF8" s="17"/>
      <c r="GG8" s="19">
        <v>1.3</v>
      </c>
      <c r="GH8" s="17"/>
      <c r="GI8" s="17"/>
      <c r="GJ8" s="17"/>
      <c r="GK8" s="17"/>
      <c r="GL8" s="17"/>
      <c r="GM8" s="13">
        <v>0.49</v>
      </c>
      <c r="GN8" s="17"/>
      <c r="GO8" s="17"/>
      <c r="GP8" s="17"/>
      <c r="GQ8" s="17"/>
      <c r="GR8" s="17"/>
      <c r="GS8" s="17"/>
      <c r="GT8" s="17"/>
      <c r="GU8" s="17"/>
      <c r="GV8" s="17"/>
      <c r="GW8" s="17"/>
      <c r="GX8" s="17"/>
      <c r="GY8" s="17"/>
      <c r="GZ8" s="17"/>
      <c r="HA8" s="17"/>
      <c r="HB8" s="17"/>
      <c r="HC8" s="17"/>
      <c r="HD8" s="17"/>
      <c r="HE8" s="17"/>
      <c r="HF8" s="17"/>
      <c r="HG8" s="17"/>
      <c r="HH8" s="13">
        <v>1.2</v>
      </c>
    </row>
    <row r="9" spans="1:217" ht="11.1" customHeight="1" x14ac:dyDescent="0.2">
      <c r="A9" s="16" t="s">
        <v>56</v>
      </c>
      <c r="B9" s="17"/>
      <c r="C9" s="17"/>
      <c r="D9" s="17"/>
      <c r="E9" s="17"/>
      <c r="F9" s="17">
        <v>0.5</v>
      </c>
      <c r="G9" s="17"/>
      <c r="H9" s="17"/>
      <c r="I9" s="17">
        <v>0.9</v>
      </c>
      <c r="J9" s="17"/>
      <c r="K9" s="17"/>
      <c r="L9" s="17">
        <v>1.1000000000000001</v>
      </c>
      <c r="M9" s="17"/>
      <c r="N9" s="17"/>
      <c r="O9" s="17">
        <v>1.9</v>
      </c>
      <c r="P9" s="17"/>
      <c r="Q9" s="17"/>
      <c r="R9" s="17">
        <v>0.8</v>
      </c>
      <c r="S9" s="18">
        <v>1</v>
      </c>
      <c r="T9" s="18">
        <v>1</v>
      </c>
      <c r="U9" s="18">
        <v>1</v>
      </c>
      <c r="V9" s="18">
        <v>1</v>
      </c>
      <c r="W9" s="17"/>
      <c r="X9" s="18">
        <v>1</v>
      </c>
      <c r="Y9" s="17"/>
      <c r="Z9" s="18">
        <v>1</v>
      </c>
      <c r="AA9" s="17"/>
      <c r="AB9" s="18">
        <v>1</v>
      </c>
      <c r="AC9" s="17"/>
      <c r="AD9" s="18">
        <v>1</v>
      </c>
      <c r="AE9" s="17"/>
      <c r="AF9" s="18">
        <v>1</v>
      </c>
      <c r="AG9" s="17"/>
      <c r="AH9" s="18">
        <v>1</v>
      </c>
      <c r="AI9" s="17"/>
      <c r="AJ9" s="18">
        <v>1</v>
      </c>
      <c r="AK9" s="17"/>
      <c r="AL9" s="18">
        <v>0</v>
      </c>
      <c r="AM9" s="17"/>
      <c r="AN9" s="18">
        <v>1</v>
      </c>
      <c r="AO9" s="17"/>
      <c r="AP9" s="18">
        <v>1</v>
      </c>
      <c r="AQ9" s="17"/>
      <c r="AR9" s="18">
        <v>1</v>
      </c>
      <c r="AS9" s="17"/>
      <c r="AT9" s="18">
        <v>1</v>
      </c>
      <c r="AU9" s="17"/>
      <c r="AV9" s="18">
        <v>1</v>
      </c>
      <c r="AW9" s="17"/>
      <c r="AX9" s="18">
        <v>1</v>
      </c>
      <c r="AY9" s="17"/>
      <c r="AZ9" s="18">
        <v>1</v>
      </c>
      <c r="BA9" s="17"/>
      <c r="BB9" s="18">
        <v>1</v>
      </c>
      <c r="BC9" s="17"/>
      <c r="BD9" s="18">
        <v>2</v>
      </c>
      <c r="BE9" s="17"/>
      <c r="BF9" s="18">
        <v>1</v>
      </c>
      <c r="BG9" s="17"/>
      <c r="BH9" s="18">
        <v>2</v>
      </c>
      <c r="BI9" s="17"/>
      <c r="BJ9" s="18">
        <v>2</v>
      </c>
      <c r="BK9" s="17"/>
      <c r="BL9" s="18">
        <v>1</v>
      </c>
      <c r="BM9" s="17"/>
      <c r="BN9" s="18">
        <v>1</v>
      </c>
      <c r="BO9" s="17"/>
      <c r="BP9" s="18">
        <v>2</v>
      </c>
      <c r="BQ9" s="17"/>
      <c r="BR9" s="19">
        <v>1</v>
      </c>
      <c r="BS9" s="17"/>
      <c r="BT9" s="18">
        <v>0</v>
      </c>
      <c r="BU9" s="17"/>
      <c r="BV9" s="19">
        <v>0</v>
      </c>
      <c r="BW9" s="17"/>
      <c r="BX9" s="19">
        <v>0</v>
      </c>
      <c r="BY9" s="17"/>
      <c r="BZ9" s="18">
        <v>0</v>
      </c>
      <c r="CA9" s="17"/>
      <c r="CB9" s="18">
        <v>0</v>
      </c>
      <c r="CC9" s="17"/>
      <c r="CD9" s="19">
        <v>1</v>
      </c>
      <c r="CE9" s="17"/>
      <c r="CF9" s="19">
        <v>0</v>
      </c>
      <c r="CG9" s="17"/>
      <c r="CH9" s="19">
        <v>1</v>
      </c>
      <c r="CI9" s="17"/>
      <c r="CJ9" s="19">
        <v>1</v>
      </c>
      <c r="CK9" s="17"/>
      <c r="CL9" s="19">
        <v>1</v>
      </c>
      <c r="CM9" s="17"/>
      <c r="CN9" s="19">
        <v>2</v>
      </c>
      <c r="CO9" s="17"/>
      <c r="CP9" s="19">
        <v>2</v>
      </c>
      <c r="CQ9" s="17"/>
      <c r="CR9" s="19">
        <v>1</v>
      </c>
      <c r="CS9" s="17"/>
      <c r="CT9" s="19">
        <v>2.1</v>
      </c>
      <c r="CU9" s="17"/>
      <c r="CV9" s="19">
        <v>2</v>
      </c>
      <c r="CW9" s="17"/>
      <c r="CX9" s="19">
        <v>1</v>
      </c>
      <c r="CY9" s="17"/>
      <c r="CZ9" s="19">
        <v>1.4</v>
      </c>
      <c r="DA9" s="17"/>
      <c r="DB9" s="19">
        <v>2</v>
      </c>
      <c r="DC9" s="17"/>
      <c r="DD9" s="19">
        <v>3.1</v>
      </c>
      <c r="DE9" s="17"/>
      <c r="DF9" s="19">
        <v>2.5</v>
      </c>
      <c r="DG9" s="17"/>
      <c r="DH9" s="19">
        <v>3.6</v>
      </c>
      <c r="DI9" s="17"/>
      <c r="DJ9" s="19">
        <v>1.19</v>
      </c>
      <c r="DK9" s="17"/>
      <c r="DL9" s="19">
        <v>3.22</v>
      </c>
      <c r="DM9" s="17"/>
      <c r="DN9" s="19">
        <v>2.6</v>
      </c>
      <c r="DO9" s="17"/>
      <c r="DP9" s="19">
        <v>3.4</v>
      </c>
      <c r="DQ9" s="17"/>
      <c r="DR9" s="19">
        <v>3</v>
      </c>
      <c r="DS9" s="17"/>
      <c r="DT9" s="19">
        <v>3.3</v>
      </c>
      <c r="DU9" s="17"/>
      <c r="DV9" s="19">
        <v>2.2000000000000002</v>
      </c>
      <c r="DW9" s="62"/>
      <c r="DX9" s="19">
        <v>2.1</v>
      </c>
      <c r="DY9" s="62"/>
      <c r="DZ9" s="62">
        <v>2</v>
      </c>
      <c r="EA9" s="17"/>
      <c r="EB9" s="19">
        <v>3.7</v>
      </c>
      <c r="EC9" s="17"/>
      <c r="ED9" s="19">
        <v>3.5</v>
      </c>
      <c r="EE9" s="17"/>
      <c r="EF9" s="19">
        <v>4.7</v>
      </c>
      <c r="EG9" s="17"/>
      <c r="EH9" s="19">
        <v>3.8</v>
      </c>
      <c r="EI9" s="17"/>
      <c r="EJ9" s="19">
        <v>4.2</v>
      </c>
      <c r="EK9" s="17"/>
      <c r="EL9" s="19">
        <v>3</v>
      </c>
      <c r="EM9" s="17"/>
      <c r="EN9" s="19">
        <v>4.5</v>
      </c>
      <c r="EO9" s="17"/>
      <c r="EP9" s="19">
        <v>4.5</v>
      </c>
      <c r="EQ9" s="17"/>
      <c r="ER9" s="19">
        <v>4.9000000000000004</v>
      </c>
      <c r="ES9" s="17"/>
      <c r="ET9" s="19">
        <v>4.2</v>
      </c>
      <c r="EU9" s="17"/>
      <c r="EV9" s="19">
        <v>5.2</v>
      </c>
      <c r="EW9" s="17"/>
      <c r="EX9" s="19">
        <v>5.2</v>
      </c>
      <c r="EY9" s="17"/>
      <c r="EZ9" s="19">
        <v>6.5</v>
      </c>
      <c r="FA9" s="17"/>
      <c r="FB9" s="19">
        <v>4.5</v>
      </c>
      <c r="FC9" s="17"/>
      <c r="FD9" s="19">
        <v>5</v>
      </c>
      <c r="FE9" s="17"/>
      <c r="FF9" s="19">
        <v>4.3</v>
      </c>
      <c r="FG9" s="17"/>
      <c r="FH9" s="19">
        <v>7.6</v>
      </c>
      <c r="FI9" s="17"/>
      <c r="FJ9" s="19">
        <v>9.1</v>
      </c>
      <c r="FK9" s="17"/>
      <c r="FL9" s="19">
        <v>8.1999999999999993</v>
      </c>
      <c r="FM9" s="17"/>
      <c r="FN9" s="19">
        <v>6.2</v>
      </c>
      <c r="FO9" s="17"/>
      <c r="FP9" s="19">
        <v>7.9</v>
      </c>
      <c r="FQ9" s="17"/>
      <c r="FR9" s="19">
        <v>7.6</v>
      </c>
      <c r="FS9" s="17"/>
      <c r="FT9" s="19">
        <v>7.9</v>
      </c>
      <c r="FU9" s="17"/>
      <c r="FV9" s="19">
        <v>11.8</v>
      </c>
      <c r="FW9" s="17"/>
      <c r="FX9" s="19">
        <v>9.1999999999999993</v>
      </c>
      <c r="FY9" s="17"/>
      <c r="FZ9" s="19">
        <v>10.5</v>
      </c>
      <c r="GA9" s="17"/>
      <c r="GB9" s="19">
        <v>12.5</v>
      </c>
      <c r="GC9" s="17"/>
      <c r="GD9" s="19">
        <v>13.6</v>
      </c>
      <c r="GE9" s="17"/>
      <c r="GF9" s="17"/>
      <c r="GG9" s="19">
        <v>14.7</v>
      </c>
      <c r="GH9" s="17"/>
      <c r="GI9" s="17"/>
      <c r="GJ9" s="17"/>
      <c r="GK9" s="17"/>
      <c r="GL9" s="17"/>
      <c r="GM9" s="13">
        <v>7.8</v>
      </c>
      <c r="GN9" s="17"/>
      <c r="GO9" s="17"/>
      <c r="GP9" s="17"/>
      <c r="GQ9" s="17"/>
      <c r="GR9" s="17"/>
      <c r="GS9" s="17"/>
      <c r="GT9" s="17"/>
      <c r="GU9" s="17"/>
      <c r="GV9" s="17"/>
      <c r="GW9" s="17"/>
      <c r="GX9" s="17"/>
      <c r="GY9" s="17"/>
      <c r="GZ9" s="17"/>
      <c r="HA9" s="17"/>
      <c r="HB9" s="17"/>
      <c r="HC9" s="17"/>
      <c r="HD9" s="17"/>
      <c r="HE9" s="17"/>
      <c r="HF9" s="17"/>
      <c r="HG9" s="17"/>
      <c r="HH9" s="13">
        <v>5.5</v>
      </c>
    </row>
    <row r="10" spans="1:217" ht="11.1" customHeight="1" x14ac:dyDescent="0.2">
      <c r="A10" s="16" t="s">
        <v>57</v>
      </c>
      <c r="B10" s="17"/>
      <c r="C10" s="17"/>
      <c r="D10" s="17"/>
      <c r="E10" s="17"/>
      <c r="F10" s="17">
        <v>10.1</v>
      </c>
      <c r="G10" s="17"/>
      <c r="H10" s="17"/>
      <c r="I10" s="17">
        <v>19.899999999999999</v>
      </c>
      <c r="J10" s="17"/>
      <c r="K10" s="17"/>
      <c r="L10" s="17">
        <v>16.5</v>
      </c>
      <c r="M10" s="17"/>
      <c r="N10" s="17"/>
      <c r="O10" s="17">
        <v>17.600000000000001</v>
      </c>
      <c r="P10" s="17"/>
      <c r="Q10" s="17"/>
      <c r="R10" s="17">
        <v>14</v>
      </c>
      <c r="S10" s="18">
        <v>14</v>
      </c>
      <c r="T10" s="18">
        <v>14</v>
      </c>
      <c r="U10" s="18">
        <v>15</v>
      </c>
      <c r="V10" s="18">
        <v>17</v>
      </c>
      <c r="W10" s="17"/>
      <c r="X10" s="18">
        <v>19</v>
      </c>
      <c r="Y10" s="17"/>
      <c r="Z10" s="18">
        <v>16</v>
      </c>
      <c r="AA10" s="17"/>
      <c r="AB10" s="18">
        <v>14</v>
      </c>
      <c r="AC10" s="17"/>
      <c r="AD10" s="18">
        <v>12</v>
      </c>
      <c r="AE10" s="17"/>
      <c r="AF10" s="18">
        <v>16</v>
      </c>
      <c r="AG10" s="17"/>
      <c r="AH10" s="18">
        <v>15</v>
      </c>
      <c r="AI10" s="17"/>
      <c r="AJ10" s="18">
        <v>15</v>
      </c>
      <c r="AK10" s="17"/>
      <c r="AL10" s="18">
        <v>14</v>
      </c>
      <c r="AM10" s="17"/>
      <c r="AN10" s="18">
        <v>18</v>
      </c>
      <c r="AO10" s="17"/>
      <c r="AP10" s="18">
        <v>15</v>
      </c>
      <c r="AQ10" s="17"/>
      <c r="AR10" s="18">
        <v>21</v>
      </c>
      <c r="AS10" s="17"/>
      <c r="AT10" s="18">
        <v>25</v>
      </c>
      <c r="AU10" s="17"/>
      <c r="AV10" s="18">
        <v>18</v>
      </c>
      <c r="AW10" s="17"/>
      <c r="AX10" s="18">
        <v>13</v>
      </c>
      <c r="AY10" s="17"/>
      <c r="AZ10" s="18">
        <v>12</v>
      </c>
      <c r="BA10" s="17"/>
      <c r="BB10" s="18">
        <v>12</v>
      </c>
      <c r="BC10" s="17"/>
      <c r="BD10" s="18">
        <v>14</v>
      </c>
      <c r="BE10" s="17"/>
      <c r="BF10" s="18">
        <v>19</v>
      </c>
      <c r="BG10" s="17"/>
      <c r="BH10" s="18">
        <v>20</v>
      </c>
      <c r="BI10" s="17"/>
      <c r="BJ10" s="18">
        <v>19</v>
      </c>
      <c r="BK10" s="17"/>
      <c r="BL10" s="18">
        <v>17</v>
      </c>
      <c r="BM10" s="17"/>
      <c r="BN10" s="18">
        <v>17</v>
      </c>
      <c r="BO10" s="17"/>
      <c r="BP10" s="18">
        <v>12</v>
      </c>
      <c r="BQ10" s="17"/>
      <c r="BR10" s="19">
        <v>14</v>
      </c>
      <c r="BS10" s="17"/>
      <c r="BT10" s="18">
        <v>5</v>
      </c>
      <c r="BU10" s="17"/>
      <c r="BV10" s="19">
        <v>6</v>
      </c>
      <c r="BW10" s="17"/>
      <c r="BX10" s="19">
        <v>9</v>
      </c>
      <c r="BY10" s="17"/>
      <c r="BZ10" s="18">
        <v>6</v>
      </c>
      <c r="CA10" s="17"/>
      <c r="CB10" s="18">
        <v>10</v>
      </c>
      <c r="CC10" s="17"/>
      <c r="CD10" s="19">
        <v>9</v>
      </c>
      <c r="CE10" s="17"/>
      <c r="CF10" s="19">
        <v>11</v>
      </c>
      <c r="CG10" s="17"/>
      <c r="CH10" s="19">
        <v>13</v>
      </c>
      <c r="CI10" s="17"/>
      <c r="CJ10" s="19">
        <v>20</v>
      </c>
      <c r="CK10" s="17"/>
      <c r="CL10" s="19">
        <v>18</v>
      </c>
      <c r="CM10" s="17"/>
      <c r="CN10" s="19">
        <v>26</v>
      </c>
      <c r="CO10" s="17"/>
      <c r="CP10" s="19">
        <v>26</v>
      </c>
      <c r="CQ10" s="17"/>
      <c r="CR10" s="19">
        <v>24</v>
      </c>
      <c r="CS10" s="17"/>
      <c r="CT10" s="19">
        <v>23</v>
      </c>
      <c r="CU10" s="17"/>
      <c r="CV10" s="19">
        <v>27</v>
      </c>
      <c r="CW10" s="17"/>
      <c r="CX10" s="19">
        <v>26.4</v>
      </c>
      <c r="CY10" s="17"/>
      <c r="CZ10" s="19">
        <v>28.7</v>
      </c>
      <c r="DA10" s="17"/>
      <c r="DB10" s="19">
        <v>30.9</v>
      </c>
      <c r="DC10" s="17"/>
      <c r="DD10" s="19">
        <v>36.700000000000003</v>
      </c>
      <c r="DE10" s="17"/>
      <c r="DF10" s="19">
        <v>37.5</v>
      </c>
      <c r="DG10" s="17"/>
      <c r="DH10" s="19">
        <v>34.5</v>
      </c>
      <c r="DI10" s="17"/>
      <c r="DJ10" s="19">
        <v>36.700000000000003</v>
      </c>
      <c r="DK10" s="17"/>
      <c r="DL10" s="19">
        <v>37</v>
      </c>
      <c r="DM10" s="17"/>
      <c r="DN10" s="19">
        <v>36.1</v>
      </c>
      <c r="DO10" s="17"/>
      <c r="DP10" s="19">
        <v>36.299999999999997</v>
      </c>
      <c r="DQ10" s="17"/>
      <c r="DR10" s="19">
        <v>37.200000000000003</v>
      </c>
      <c r="DS10" s="17"/>
      <c r="DT10" s="19">
        <v>38.6</v>
      </c>
      <c r="DU10" s="17"/>
      <c r="DV10" s="19">
        <v>33.5</v>
      </c>
      <c r="DW10" s="62"/>
      <c r="DX10" s="19">
        <v>32.9</v>
      </c>
      <c r="DY10" s="62"/>
      <c r="DZ10" s="62">
        <v>36</v>
      </c>
      <c r="EA10" s="17"/>
      <c r="EB10" s="19">
        <v>37.299999999999997</v>
      </c>
      <c r="EC10" s="17"/>
      <c r="ED10" s="19">
        <v>35.4</v>
      </c>
      <c r="EE10" s="17"/>
      <c r="EF10" s="19">
        <v>43.1</v>
      </c>
      <c r="EG10" s="17"/>
      <c r="EH10" s="19">
        <v>44.9</v>
      </c>
      <c r="EI10" s="17"/>
      <c r="EJ10" s="19">
        <v>41.1</v>
      </c>
      <c r="EK10" s="17"/>
      <c r="EL10" s="19">
        <v>41</v>
      </c>
      <c r="EM10" s="17"/>
      <c r="EN10" s="19">
        <v>36</v>
      </c>
      <c r="EO10" s="17"/>
      <c r="EP10" s="19">
        <v>38.200000000000003</v>
      </c>
      <c r="EQ10" s="17"/>
      <c r="ER10" s="19">
        <v>37.5</v>
      </c>
      <c r="ES10" s="17"/>
      <c r="ET10" s="19">
        <v>31.5</v>
      </c>
      <c r="EU10" s="17"/>
      <c r="EV10" s="19">
        <v>38.5</v>
      </c>
      <c r="EW10" s="17"/>
      <c r="EX10" s="19">
        <v>38.6</v>
      </c>
      <c r="EY10" s="17"/>
      <c r="EZ10" s="19">
        <v>40.4</v>
      </c>
      <c r="FA10" s="17"/>
      <c r="FB10" s="19">
        <v>40.4</v>
      </c>
      <c r="FC10" s="17"/>
      <c r="FD10" s="19">
        <v>43.4</v>
      </c>
      <c r="FE10" s="17"/>
      <c r="FF10" s="19">
        <v>39.6</v>
      </c>
      <c r="FG10" s="17"/>
      <c r="FH10" s="19">
        <v>44.7</v>
      </c>
      <c r="FI10" s="17"/>
      <c r="FJ10" s="19">
        <v>44.4</v>
      </c>
      <c r="FK10" s="17"/>
      <c r="FL10" s="19">
        <v>44.9</v>
      </c>
      <c r="FM10" s="17"/>
      <c r="FN10" s="19">
        <v>48.2</v>
      </c>
      <c r="FO10" s="17"/>
      <c r="FP10" s="19">
        <v>47.6</v>
      </c>
      <c r="FQ10" s="17"/>
      <c r="FR10" s="19">
        <v>40.4</v>
      </c>
      <c r="FS10" s="17"/>
      <c r="FT10" s="19">
        <v>47.5</v>
      </c>
      <c r="FU10" s="17"/>
      <c r="FV10" s="19">
        <v>46.8</v>
      </c>
      <c r="FW10" s="17"/>
      <c r="FX10" s="19">
        <v>44.7</v>
      </c>
      <c r="FY10" s="17"/>
      <c r="FZ10" s="19">
        <v>48.1</v>
      </c>
      <c r="GA10" s="17"/>
      <c r="GB10" s="19">
        <v>53.2</v>
      </c>
      <c r="GC10" s="17"/>
      <c r="GD10" s="19">
        <v>50.8</v>
      </c>
      <c r="GE10" s="17"/>
      <c r="GF10" s="17"/>
      <c r="GG10" s="19">
        <v>48.1</v>
      </c>
      <c r="GH10" s="17"/>
      <c r="GI10" s="17"/>
      <c r="GJ10" s="17"/>
      <c r="GK10" s="17"/>
      <c r="GL10" s="17"/>
      <c r="GM10" s="13">
        <v>52.1</v>
      </c>
      <c r="GN10" s="17"/>
      <c r="GO10" s="17"/>
      <c r="GP10" s="17"/>
      <c r="GQ10" s="17"/>
      <c r="GR10" s="17"/>
      <c r="GS10" s="17"/>
      <c r="GT10" s="17"/>
      <c r="GU10" s="17"/>
      <c r="GV10" s="17"/>
      <c r="GW10" s="17"/>
      <c r="GX10" s="17"/>
      <c r="GY10" s="17"/>
      <c r="GZ10" s="17"/>
      <c r="HA10" s="17"/>
      <c r="HB10" s="17"/>
      <c r="HC10" s="17"/>
      <c r="HD10" s="17"/>
      <c r="HE10" s="17"/>
      <c r="HF10" s="17"/>
      <c r="HG10" s="17"/>
      <c r="HH10" s="13">
        <v>42.8</v>
      </c>
    </row>
    <row r="11" spans="1:217" ht="11.1" customHeight="1" x14ac:dyDescent="0.2">
      <c r="A11" s="16" t="s">
        <v>58</v>
      </c>
      <c r="B11" s="17"/>
      <c r="C11" s="17"/>
      <c r="D11" s="17"/>
      <c r="E11" s="17"/>
      <c r="F11" s="17">
        <v>52.5</v>
      </c>
      <c r="G11" s="17"/>
      <c r="H11" s="17"/>
      <c r="I11" s="17">
        <v>46.2</v>
      </c>
      <c r="J11" s="17"/>
      <c r="K11" s="17"/>
      <c r="L11" s="17">
        <v>48.9</v>
      </c>
      <c r="M11" s="17"/>
      <c r="N11" s="17"/>
      <c r="O11" s="17">
        <v>51.1</v>
      </c>
      <c r="P11" s="17"/>
      <c r="Q11" s="17"/>
      <c r="R11" s="17">
        <v>51.7</v>
      </c>
      <c r="S11" s="18">
        <v>51</v>
      </c>
      <c r="T11" s="18">
        <v>48</v>
      </c>
      <c r="U11" s="18">
        <v>49</v>
      </c>
      <c r="V11" s="18">
        <v>48</v>
      </c>
      <c r="W11" s="17"/>
      <c r="X11" s="18">
        <v>50</v>
      </c>
      <c r="Y11" s="17"/>
      <c r="Z11" s="18">
        <v>50</v>
      </c>
      <c r="AA11" s="17"/>
      <c r="AB11" s="18">
        <v>53</v>
      </c>
      <c r="AC11" s="17"/>
      <c r="AD11" s="18">
        <v>49</v>
      </c>
      <c r="AE11" s="17"/>
      <c r="AF11" s="18">
        <v>49</v>
      </c>
      <c r="AG11" s="17"/>
      <c r="AH11" s="18">
        <v>47</v>
      </c>
      <c r="AI11" s="17"/>
      <c r="AJ11" s="18">
        <v>49</v>
      </c>
      <c r="AK11" s="17"/>
      <c r="AL11" s="18">
        <v>52</v>
      </c>
      <c r="AM11" s="17"/>
      <c r="AN11" s="18">
        <v>50</v>
      </c>
      <c r="AO11" s="17"/>
      <c r="AP11" s="18">
        <v>49</v>
      </c>
      <c r="AQ11" s="17"/>
      <c r="AR11" s="18">
        <v>51</v>
      </c>
      <c r="AS11" s="17"/>
      <c r="AT11" s="18">
        <v>49</v>
      </c>
      <c r="AU11" s="17"/>
      <c r="AV11" s="18">
        <v>50</v>
      </c>
      <c r="AW11" s="17"/>
      <c r="AX11" s="18">
        <v>51</v>
      </c>
      <c r="AY11" s="17"/>
      <c r="AZ11" s="18">
        <v>53</v>
      </c>
      <c r="BA11" s="17"/>
      <c r="BB11" s="18">
        <v>48</v>
      </c>
      <c r="BC11" s="17"/>
      <c r="BD11" s="18">
        <v>53</v>
      </c>
      <c r="BE11" s="17"/>
      <c r="BF11" s="18">
        <v>50</v>
      </c>
      <c r="BG11" s="17"/>
      <c r="BH11" s="18">
        <v>49</v>
      </c>
      <c r="BI11" s="17"/>
      <c r="BJ11" s="18">
        <v>50</v>
      </c>
      <c r="BK11" s="17"/>
      <c r="BL11" s="18">
        <v>50</v>
      </c>
      <c r="BM11" s="17"/>
      <c r="BN11" s="18">
        <v>49</v>
      </c>
      <c r="BO11" s="17"/>
      <c r="BP11" s="18">
        <v>49</v>
      </c>
      <c r="BQ11" s="17"/>
      <c r="BR11" s="19">
        <v>49</v>
      </c>
      <c r="BS11" s="17"/>
      <c r="BT11" s="18">
        <v>43</v>
      </c>
      <c r="BU11" s="17"/>
      <c r="BV11" s="19">
        <v>50</v>
      </c>
      <c r="BW11" s="17"/>
      <c r="BX11" s="19">
        <v>52</v>
      </c>
      <c r="BY11" s="17"/>
      <c r="BZ11" s="18">
        <v>52</v>
      </c>
      <c r="CA11" s="17"/>
      <c r="CB11" s="18">
        <v>49</v>
      </c>
      <c r="CC11" s="17"/>
      <c r="CD11" s="19">
        <v>55</v>
      </c>
      <c r="CE11" s="17"/>
      <c r="CF11" s="19">
        <v>50</v>
      </c>
      <c r="CG11" s="17"/>
      <c r="CH11" s="19">
        <v>53</v>
      </c>
      <c r="CI11" s="17"/>
      <c r="CJ11" s="19">
        <v>55</v>
      </c>
      <c r="CK11" s="17"/>
      <c r="CL11" s="19">
        <v>53</v>
      </c>
      <c r="CM11" s="17"/>
      <c r="CN11" s="19">
        <v>50</v>
      </c>
      <c r="CO11" s="17"/>
      <c r="CP11" s="19">
        <v>48</v>
      </c>
      <c r="CQ11" s="17"/>
      <c r="CR11" s="19">
        <v>49</v>
      </c>
      <c r="CS11" s="17"/>
      <c r="CT11" s="19">
        <v>51.8</v>
      </c>
      <c r="CU11" s="17"/>
      <c r="CV11" s="19">
        <v>49.5</v>
      </c>
      <c r="CW11" s="17"/>
      <c r="CX11" s="19">
        <v>49</v>
      </c>
      <c r="CY11" s="17"/>
      <c r="CZ11" s="19">
        <v>49.8</v>
      </c>
      <c r="DA11" s="17"/>
      <c r="DB11" s="19">
        <v>45.2</v>
      </c>
      <c r="DC11" s="17"/>
      <c r="DD11" s="19">
        <v>42.6</v>
      </c>
      <c r="DE11" s="17"/>
      <c r="DF11" s="19">
        <v>43.4</v>
      </c>
      <c r="DG11" s="17"/>
      <c r="DH11" s="19">
        <v>40.9</v>
      </c>
      <c r="DI11" s="17"/>
      <c r="DJ11" s="19">
        <v>43.9</v>
      </c>
      <c r="DK11" s="17"/>
      <c r="DL11" s="19">
        <v>42.6</v>
      </c>
      <c r="DM11" s="17"/>
      <c r="DN11" s="19">
        <v>40.9</v>
      </c>
      <c r="DO11" s="17"/>
      <c r="DP11" s="19">
        <v>43</v>
      </c>
      <c r="DQ11" s="17"/>
      <c r="DR11" s="19">
        <v>40.9</v>
      </c>
      <c r="DS11" s="17"/>
      <c r="DT11" s="19">
        <v>40.5</v>
      </c>
      <c r="DU11" s="17"/>
      <c r="DV11" s="19">
        <v>46</v>
      </c>
      <c r="DW11" s="62"/>
      <c r="DX11" s="19">
        <v>45</v>
      </c>
      <c r="DY11" s="62"/>
      <c r="DZ11" s="62">
        <v>43</v>
      </c>
      <c r="EA11" s="17"/>
      <c r="EB11" s="19">
        <v>40.1</v>
      </c>
      <c r="EC11" s="17"/>
      <c r="ED11" s="19">
        <v>41.9</v>
      </c>
      <c r="EE11" s="17"/>
      <c r="EF11" s="19">
        <v>34.4</v>
      </c>
      <c r="EG11" s="17"/>
      <c r="EH11" s="19">
        <v>33.799999999999997</v>
      </c>
      <c r="EI11" s="17"/>
      <c r="EJ11" s="19">
        <v>37.9</v>
      </c>
      <c r="EK11" s="17"/>
      <c r="EL11" s="19">
        <v>37</v>
      </c>
      <c r="EM11" s="17"/>
      <c r="EN11" s="19">
        <v>39</v>
      </c>
      <c r="EO11" s="17"/>
      <c r="EP11" s="19">
        <v>38.5</v>
      </c>
      <c r="EQ11" s="17"/>
      <c r="ER11" s="19">
        <v>36.4</v>
      </c>
      <c r="ES11" s="17"/>
      <c r="ET11" s="19">
        <v>43.4</v>
      </c>
      <c r="EU11" s="17"/>
      <c r="EV11" s="19">
        <v>39.200000000000003</v>
      </c>
      <c r="EW11" s="17"/>
      <c r="EX11" s="19">
        <v>34.799999999999997</v>
      </c>
      <c r="EY11" s="17"/>
      <c r="EZ11" s="19">
        <v>36.29</v>
      </c>
      <c r="FA11" s="17"/>
      <c r="FB11" s="19">
        <v>36.5</v>
      </c>
      <c r="FC11" s="17"/>
      <c r="FD11" s="19">
        <v>34</v>
      </c>
      <c r="FE11" s="17"/>
      <c r="FF11" s="19">
        <v>38.5</v>
      </c>
      <c r="FG11" s="17"/>
      <c r="FH11" s="19">
        <v>28.9</v>
      </c>
      <c r="FI11" s="17"/>
      <c r="FJ11" s="19">
        <v>28.7</v>
      </c>
      <c r="FK11" s="17"/>
      <c r="FL11" s="19">
        <v>30.2</v>
      </c>
      <c r="FM11" s="17"/>
      <c r="FN11" s="19">
        <v>29.9</v>
      </c>
      <c r="FO11" s="17"/>
      <c r="FP11" s="19">
        <v>26.4</v>
      </c>
      <c r="FQ11" s="17"/>
      <c r="FR11" s="19">
        <v>32.299999999999997</v>
      </c>
      <c r="FS11" s="17"/>
      <c r="FT11" s="19">
        <v>27.3</v>
      </c>
      <c r="FU11" s="17"/>
      <c r="FV11" s="19">
        <v>22.4</v>
      </c>
      <c r="FW11" s="17"/>
      <c r="FX11" s="19">
        <v>22.6</v>
      </c>
      <c r="FY11" s="17"/>
      <c r="FZ11" s="19">
        <v>22.8</v>
      </c>
      <c r="GA11" s="17"/>
      <c r="GB11" s="19">
        <v>17.899999999999999</v>
      </c>
      <c r="GC11" s="17"/>
      <c r="GD11" s="19">
        <v>21.9</v>
      </c>
      <c r="GE11" s="17"/>
      <c r="GF11" s="17"/>
      <c r="GG11" s="19">
        <v>18.600000000000001</v>
      </c>
      <c r="GH11" s="17"/>
      <c r="GI11" s="17"/>
      <c r="GJ11" s="17"/>
      <c r="GK11" s="17"/>
      <c r="GL11" s="17"/>
      <c r="GM11" s="13">
        <v>30.8</v>
      </c>
      <c r="GN11" s="17"/>
      <c r="GO11" s="17"/>
      <c r="GP11" s="17"/>
      <c r="GQ11" s="17"/>
      <c r="GR11" s="17"/>
      <c r="GS11" s="17"/>
      <c r="GT11" s="17"/>
      <c r="GU11" s="17"/>
      <c r="GV11" s="17"/>
      <c r="GW11" s="17"/>
      <c r="GX11" s="17"/>
      <c r="GY11" s="17"/>
      <c r="GZ11" s="17"/>
      <c r="HA11" s="17"/>
      <c r="HB11" s="17"/>
      <c r="HC11" s="17"/>
      <c r="HD11" s="17"/>
      <c r="HE11" s="17"/>
      <c r="HF11" s="17"/>
      <c r="HG11" s="17"/>
      <c r="HH11" s="13">
        <v>38.1</v>
      </c>
    </row>
    <row r="12" spans="1:217" ht="11.1" customHeight="1" x14ac:dyDescent="0.2">
      <c r="A12" s="16" t="s">
        <v>59</v>
      </c>
      <c r="B12" s="17"/>
      <c r="C12" s="17"/>
      <c r="D12" s="17"/>
      <c r="E12" s="17"/>
      <c r="F12" s="17">
        <v>25.3</v>
      </c>
      <c r="G12" s="17"/>
      <c r="H12" s="17"/>
      <c r="I12" s="17">
        <v>18</v>
      </c>
      <c r="J12" s="17"/>
      <c r="K12" s="17"/>
      <c r="L12" s="17">
        <v>22.1</v>
      </c>
      <c r="M12" s="17"/>
      <c r="N12" s="17"/>
      <c r="O12" s="17">
        <v>17.100000000000001</v>
      </c>
      <c r="P12" s="17"/>
      <c r="Q12" s="17"/>
      <c r="R12" s="17">
        <v>21.4</v>
      </c>
      <c r="S12" s="18">
        <v>22</v>
      </c>
      <c r="T12" s="18">
        <v>21</v>
      </c>
      <c r="U12" s="18">
        <v>20</v>
      </c>
      <c r="V12" s="18">
        <v>19</v>
      </c>
      <c r="W12" s="17"/>
      <c r="X12" s="18">
        <v>16</v>
      </c>
      <c r="Y12" s="17"/>
      <c r="Z12" s="18">
        <v>20</v>
      </c>
      <c r="AA12" s="17"/>
      <c r="AB12" s="18">
        <v>24</v>
      </c>
      <c r="AC12" s="17"/>
      <c r="AD12" s="18">
        <v>27</v>
      </c>
      <c r="AE12" s="17"/>
      <c r="AF12" s="18">
        <v>19</v>
      </c>
      <c r="AG12" s="17"/>
      <c r="AH12" s="18">
        <v>25</v>
      </c>
      <c r="AI12" s="17"/>
      <c r="AJ12" s="18">
        <v>22</v>
      </c>
      <c r="AK12" s="17"/>
      <c r="AL12" s="18">
        <v>19</v>
      </c>
      <c r="AM12" s="17"/>
      <c r="AN12" s="18">
        <v>20</v>
      </c>
      <c r="AO12" s="17"/>
      <c r="AP12" s="18">
        <v>21</v>
      </c>
      <c r="AQ12" s="17"/>
      <c r="AR12" s="18">
        <v>17</v>
      </c>
      <c r="AS12" s="17"/>
      <c r="AT12" s="18">
        <v>14</v>
      </c>
      <c r="AU12" s="17"/>
      <c r="AV12" s="18">
        <v>21</v>
      </c>
      <c r="AW12" s="17"/>
      <c r="AX12" s="18">
        <v>27</v>
      </c>
      <c r="AY12" s="17"/>
      <c r="AZ12" s="18">
        <v>26</v>
      </c>
      <c r="BA12" s="17"/>
      <c r="BB12" s="18">
        <v>31</v>
      </c>
      <c r="BC12" s="17"/>
      <c r="BD12" s="18">
        <v>22</v>
      </c>
      <c r="BE12" s="17"/>
      <c r="BF12" s="18">
        <v>19</v>
      </c>
      <c r="BG12" s="17"/>
      <c r="BH12" s="18">
        <v>18</v>
      </c>
      <c r="BI12" s="17"/>
      <c r="BJ12" s="18">
        <v>19</v>
      </c>
      <c r="BK12" s="17"/>
      <c r="BL12" s="18">
        <v>22</v>
      </c>
      <c r="BM12" s="17"/>
      <c r="BN12" s="18">
        <v>23</v>
      </c>
      <c r="BO12" s="17"/>
      <c r="BP12" s="18">
        <v>28</v>
      </c>
      <c r="BQ12" s="17"/>
      <c r="BR12" s="19">
        <v>30</v>
      </c>
      <c r="BS12" s="17"/>
      <c r="BT12" s="18">
        <v>48</v>
      </c>
      <c r="BU12" s="17"/>
      <c r="BV12" s="19">
        <v>40</v>
      </c>
      <c r="BW12" s="17"/>
      <c r="BX12" s="19">
        <v>32</v>
      </c>
      <c r="BY12" s="17"/>
      <c r="BZ12" s="18">
        <v>37</v>
      </c>
      <c r="CA12" s="17"/>
      <c r="CB12" s="18">
        <v>33</v>
      </c>
      <c r="CC12" s="17"/>
      <c r="CD12" s="19">
        <v>29</v>
      </c>
      <c r="CE12" s="17"/>
      <c r="CF12" s="19">
        <v>31</v>
      </c>
      <c r="CG12" s="17"/>
      <c r="CH12" s="19">
        <v>23</v>
      </c>
      <c r="CI12" s="17"/>
      <c r="CJ12" s="19">
        <v>15</v>
      </c>
      <c r="CK12" s="17"/>
      <c r="CL12" s="19">
        <v>20</v>
      </c>
      <c r="CM12" s="17"/>
      <c r="CN12" s="19">
        <v>11</v>
      </c>
      <c r="CO12" s="17"/>
      <c r="CP12" s="19">
        <v>14</v>
      </c>
      <c r="CQ12" s="17"/>
      <c r="CR12" s="19">
        <v>16</v>
      </c>
      <c r="CS12" s="17"/>
      <c r="CT12" s="19">
        <v>11.6</v>
      </c>
      <c r="CU12" s="17"/>
      <c r="CV12" s="19">
        <v>11.1</v>
      </c>
      <c r="CW12" s="17"/>
      <c r="CX12" s="19">
        <v>12</v>
      </c>
      <c r="CY12" s="17"/>
      <c r="CZ12" s="19">
        <v>9.6</v>
      </c>
      <c r="DA12" s="17"/>
      <c r="DB12" s="19">
        <v>10.4</v>
      </c>
      <c r="DC12" s="17"/>
      <c r="DD12" s="19">
        <v>6.4</v>
      </c>
      <c r="DE12" s="17"/>
      <c r="DF12" s="19">
        <v>7</v>
      </c>
      <c r="DG12" s="17"/>
      <c r="DH12" s="19">
        <v>8.4</v>
      </c>
      <c r="DI12" s="17"/>
      <c r="DJ12" s="19">
        <v>7.9</v>
      </c>
      <c r="DK12" s="17"/>
      <c r="DL12" s="19">
        <v>7.6</v>
      </c>
      <c r="DM12" s="17"/>
      <c r="DN12" s="19">
        <v>9</v>
      </c>
      <c r="DO12" s="17"/>
      <c r="DP12" s="19">
        <v>6.5</v>
      </c>
      <c r="DQ12" s="17"/>
      <c r="DR12" s="19">
        <v>8.8000000000000007</v>
      </c>
      <c r="DS12" s="17"/>
      <c r="DT12" s="19">
        <v>7.1</v>
      </c>
      <c r="DU12" s="17"/>
      <c r="DV12" s="19">
        <v>8.6</v>
      </c>
      <c r="DW12" s="62"/>
      <c r="DX12" s="19">
        <v>8.1999999999999993</v>
      </c>
      <c r="DY12" s="62"/>
      <c r="DZ12" s="62">
        <v>7</v>
      </c>
      <c r="EA12" s="17"/>
      <c r="EB12" s="19">
        <v>5.5</v>
      </c>
      <c r="EC12" s="17"/>
      <c r="ED12" s="19">
        <v>6.4</v>
      </c>
      <c r="EE12" s="17"/>
      <c r="EF12" s="19">
        <v>5.9</v>
      </c>
      <c r="EG12" s="17"/>
      <c r="EH12" s="19">
        <v>6.3</v>
      </c>
      <c r="EI12" s="17"/>
      <c r="EJ12" s="19">
        <v>5.8</v>
      </c>
      <c r="EK12" s="17"/>
      <c r="EL12" s="19">
        <v>6</v>
      </c>
      <c r="EM12" s="17"/>
      <c r="EN12" s="19">
        <v>8</v>
      </c>
      <c r="EO12" s="17"/>
      <c r="EP12" s="19">
        <v>7.4</v>
      </c>
      <c r="EQ12" s="17"/>
      <c r="ER12" s="19">
        <v>10</v>
      </c>
      <c r="ES12" s="17"/>
      <c r="ET12" s="19">
        <v>7.1</v>
      </c>
      <c r="EU12" s="17"/>
      <c r="EV12" s="19">
        <v>5.8</v>
      </c>
      <c r="EW12" s="17"/>
      <c r="EX12" s="19">
        <v>7.4</v>
      </c>
      <c r="EY12" s="17"/>
      <c r="EZ12" s="19">
        <v>5.2</v>
      </c>
      <c r="FA12" s="17"/>
      <c r="FB12" s="19">
        <v>5.4</v>
      </c>
      <c r="FC12" s="17"/>
      <c r="FD12" s="19">
        <v>5.4</v>
      </c>
      <c r="FE12" s="17"/>
      <c r="FF12" s="19">
        <v>4.2</v>
      </c>
      <c r="FG12" s="17"/>
      <c r="FH12" s="19">
        <v>4.5999999999999996</v>
      </c>
      <c r="FI12" s="17"/>
      <c r="FJ12" s="19">
        <v>6</v>
      </c>
      <c r="FK12" s="17"/>
      <c r="FL12" s="19">
        <v>4.5999999999999996</v>
      </c>
      <c r="FM12" s="17"/>
      <c r="FN12" s="19">
        <v>4.2</v>
      </c>
      <c r="FO12" s="17"/>
      <c r="FP12" s="19">
        <v>4.5</v>
      </c>
      <c r="FQ12" s="17"/>
      <c r="FR12" s="19">
        <v>6.3</v>
      </c>
      <c r="FS12" s="17"/>
      <c r="FT12" s="19">
        <v>3.7</v>
      </c>
      <c r="FU12" s="17"/>
      <c r="FV12" s="19">
        <v>4.7</v>
      </c>
      <c r="FW12" s="17"/>
      <c r="FX12" s="19">
        <v>5.0999999999999996</v>
      </c>
      <c r="FY12" s="17"/>
      <c r="FZ12" s="19">
        <v>3.4</v>
      </c>
      <c r="GA12" s="17"/>
      <c r="GB12" s="19">
        <v>1.8</v>
      </c>
      <c r="GC12" s="17"/>
      <c r="GD12" s="19">
        <v>2</v>
      </c>
      <c r="GE12" s="17"/>
      <c r="GF12" s="17"/>
      <c r="GG12" s="19">
        <v>3.9</v>
      </c>
      <c r="GH12" s="17"/>
      <c r="GI12" s="17"/>
      <c r="GJ12" s="17"/>
      <c r="GK12" s="17"/>
      <c r="GL12" s="17"/>
      <c r="GM12" s="13">
        <v>4.9000000000000004</v>
      </c>
      <c r="GN12" s="17"/>
      <c r="GO12" s="17"/>
      <c r="GP12" s="17"/>
      <c r="GQ12" s="17"/>
      <c r="GR12" s="17"/>
      <c r="GS12" s="17"/>
      <c r="GT12" s="17"/>
      <c r="GU12" s="17"/>
      <c r="GV12" s="17"/>
      <c r="GW12" s="17"/>
      <c r="GX12" s="17"/>
      <c r="GY12" s="17"/>
      <c r="GZ12" s="17"/>
      <c r="HA12" s="17"/>
      <c r="HB12" s="17"/>
      <c r="HC12" s="17"/>
      <c r="HD12" s="17"/>
      <c r="HE12" s="17"/>
      <c r="HF12" s="17"/>
      <c r="HG12" s="17"/>
      <c r="HH12" s="13">
        <v>7.2</v>
      </c>
    </row>
    <row r="13" spans="1:217" ht="11.1" customHeight="1" x14ac:dyDescent="0.2">
      <c r="A13" s="16" t="s">
        <v>60</v>
      </c>
      <c r="B13" s="17"/>
      <c r="C13" s="17"/>
      <c r="D13" s="17"/>
      <c r="E13" s="17"/>
      <c r="F13" s="17">
        <v>11.5</v>
      </c>
      <c r="G13" s="17"/>
      <c r="H13" s="17"/>
      <c r="I13" s="17">
        <v>14.7</v>
      </c>
      <c r="J13" s="17"/>
      <c r="K13" s="17"/>
      <c r="L13" s="17">
        <v>11.4</v>
      </c>
      <c r="M13" s="17"/>
      <c r="N13" s="17"/>
      <c r="O13" s="17">
        <v>12.2</v>
      </c>
      <c r="P13" s="17"/>
      <c r="Q13" s="17"/>
      <c r="R13" s="17">
        <v>12</v>
      </c>
      <c r="S13" s="18">
        <v>12</v>
      </c>
      <c r="T13" s="18">
        <v>16</v>
      </c>
      <c r="U13" s="18">
        <v>15</v>
      </c>
      <c r="V13" s="18">
        <v>16</v>
      </c>
      <c r="W13" s="17"/>
      <c r="X13" s="18">
        <v>14</v>
      </c>
      <c r="Y13" s="17"/>
      <c r="Z13" s="18">
        <v>14</v>
      </c>
      <c r="AA13" s="17"/>
      <c r="AB13" s="18">
        <v>9</v>
      </c>
      <c r="AC13" s="17"/>
      <c r="AD13" s="18">
        <v>11</v>
      </c>
      <c r="AE13" s="17"/>
      <c r="AF13" s="18">
        <v>15</v>
      </c>
      <c r="AG13" s="17"/>
      <c r="AH13" s="18">
        <v>12</v>
      </c>
      <c r="AI13" s="17"/>
      <c r="AJ13" s="18">
        <v>13</v>
      </c>
      <c r="AK13" s="17"/>
      <c r="AL13" s="18">
        <v>13</v>
      </c>
      <c r="AM13" s="17"/>
      <c r="AN13" s="18">
        <v>12</v>
      </c>
      <c r="AO13" s="17"/>
      <c r="AP13" s="18">
        <v>14</v>
      </c>
      <c r="AQ13" s="17"/>
      <c r="AR13" s="18">
        <v>9</v>
      </c>
      <c r="AS13" s="17"/>
      <c r="AT13" s="18">
        <v>11</v>
      </c>
      <c r="AU13" s="17"/>
      <c r="AV13" s="18">
        <v>10</v>
      </c>
      <c r="AW13" s="17"/>
      <c r="AX13" s="18">
        <v>8</v>
      </c>
      <c r="AY13" s="17"/>
      <c r="AZ13" s="18">
        <v>8</v>
      </c>
      <c r="BA13" s="17"/>
      <c r="BB13" s="18">
        <v>8</v>
      </c>
      <c r="BC13" s="17"/>
      <c r="BD13" s="18">
        <v>9</v>
      </c>
      <c r="BE13" s="17"/>
      <c r="BF13" s="18">
        <v>10</v>
      </c>
      <c r="BG13" s="17"/>
      <c r="BH13" s="18">
        <v>11</v>
      </c>
      <c r="BI13" s="17"/>
      <c r="BJ13" s="18">
        <v>11</v>
      </c>
      <c r="BK13" s="17"/>
      <c r="BL13" s="18">
        <v>11</v>
      </c>
      <c r="BM13" s="17"/>
      <c r="BN13" s="18">
        <v>11</v>
      </c>
      <c r="BO13" s="17"/>
      <c r="BP13" s="18">
        <v>8</v>
      </c>
      <c r="BQ13" s="17"/>
      <c r="BR13" s="19">
        <v>7</v>
      </c>
      <c r="BS13" s="17"/>
      <c r="BT13" s="18">
        <v>4</v>
      </c>
      <c r="BU13" s="17"/>
      <c r="BV13" s="19">
        <v>4</v>
      </c>
      <c r="BW13" s="17"/>
      <c r="BX13" s="19">
        <v>6</v>
      </c>
      <c r="BY13" s="17"/>
      <c r="BZ13" s="18">
        <v>5</v>
      </c>
      <c r="CA13" s="17"/>
      <c r="CB13" s="18">
        <v>7</v>
      </c>
      <c r="CC13" s="17"/>
      <c r="CD13" s="19">
        <v>7</v>
      </c>
      <c r="CE13" s="17"/>
      <c r="CF13" s="19">
        <v>7</v>
      </c>
      <c r="CG13" s="17"/>
      <c r="CH13" s="19">
        <v>10</v>
      </c>
      <c r="CI13" s="17"/>
      <c r="CJ13" s="19">
        <v>9</v>
      </c>
      <c r="CK13" s="17"/>
      <c r="CL13" s="19">
        <v>8</v>
      </c>
      <c r="CM13" s="17"/>
      <c r="CN13" s="19">
        <v>11</v>
      </c>
      <c r="CO13" s="17"/>
      <c r="CP13" s="19">
        <v>11</v>
      </c>
      <c r="CQ13" s="17"/>
      <c r="CR13" s="19">
        <v>10</v>
      </c>
      <c r="CS13" s="17"/>
      <c r="CT13" s="19">
        <v>11</v>
      </c>
      <c r="CU13" s="17"/>
      <c r="CV13" s="19">
        <v>10.1</v>
      </c>
      <c r="CW13" s="17"/>
      <c r="CX13" s="19">
        <v>11.4</v>
      </c>
      <c r="CY13" s="17"/>
      <c r="CZ13" s="19">
        <v>10.1</v>
      </c>
      <c r="DA13" s="17"/>
      <c r="DB13" s="19">
        <v>11.1</v>
      </c>
      <c r="DC13" s="17"/>
      <c r="DD13" s="19">
        <v>10.8</v>
      </c>
      <c r="DE13" s="17"/>
      <c r="DF13" s="19">
        <v>9.5</v>
      </c>
      <c r="DG13" s="17"/>
      <c r="DH13" s="19">
        <v>12.2</v>
      </c>
      <c r="DI13" s="17"/>
      <c r="DJ13" s="19">
        <v>9.9</v>
      </c>
      <c r="DK13" s="17"/>
      <c r="DL13" s="19">
        <v>9.3000000000000007</v>
      </c>
      <c r="DM13" s="17"/>
      <c r="DN13" s="19">
        <v>11.5</v>
      </c>
      <c r="DO13" s="17"/>
      <c r="DP13" s="19">
        <v>10.9</v>
      </c>
      <c r="DQ13" s="17"/>
      <c r="DR13" s="19">
        <v>9.6999999999999993</v>
      </c>
      <c r="DS13" s="17"/>
      <c r="DT13" s="19">
        <v>10</v>
      </c>
      <c r="DU13" s="17"/>
      <c r="DV13" s="19">
        <v>9.49</v>
      </c>
      <c r="DW13" s="63"/>
      <c r="DX13" s="19">
        <v>11.5</v>
      </c>
      <c r="DY13" s="63"/>
      <c r="DZ13" s="63">
        <v>11</v>
      </c>
      <c r="EA13" s="17"/>
      <c r="EB13" s="19">
        <v>13.1</v>
      </c>
      <c r="EC13" s="17"/>
      <c r="ED13" s="19">
        <v>12.5</v>
      </c>
      <c r="EE13" s="17"/>
      <c r="EF13" s="19">
        <v>11.5</v>
      </c>
      <c r="EG13" s="17"/>
      <c r="EH13" s="19">
        <v>11</v>
      </c>
      <c r="EI13" s="17"/>
      <c r="EJ13" s="19">
        <v>10.9</v>
      </c>
      <c r="EK13" s="17"/>
      <c r="EL13" s="19">
        <v>12</v>
      </c>
      <c r="EM13" s="17"/>
      <c r="EN13" s="19">
        <v>12</v>
      </c>
      <c r="EO13" s="17"/>
      <c r="EP13" s="19">
        <v>11.3</v>
      </c>
      <c r="EQ13" s="17"/>
      <c r="ER13" s="19">
        <v>10.9</v>
      </c>
      <c r="ES13" s="17"/>
      <c r="ET13" s="19">
        <v>13.3</v>
      </c>
      <c r="EU13" s="17"/>
      <c r="EV13" s="19">
        <v>11.1</v>
      </c>
      <c r="EW13" s="17"/>
      <c r="EX13" s="19">
        <v>13.7</v>
      </c>
      <c r="EY13" s="17"/>
      <c r="EZ13" s="19">
        <v>11.2</v>
      </c>
      <c r="FA13" s="17"/>
      <c r="FB13" s="19">
        <v>12.9</v>
      </c>
      <c r="FC13" s="17"/>
      <c r="FD13" s="19">
        <v>11.9</v>
      </c>
      <c r="FE13" s="17"/>
      <c r="FF13" s="19">
        <v>13.2</v>
      </c>
      <c r="FG13" s="17"/>
      <c r="FH13" s="19">
        <v>13.6</v>
      </c>
      <c r="FI13" s="17"/>
      <c r="FJ13" s="19">
        <v>11.2</v>
      </c>
      <c r="FK13" s="17"/>
      <c r="FL13" s="19">
        <v>11.4</v>
      </c>
      <c r="FM13" s="17"/>
      <c r="FN13" s="19">
        <v>11.1</v>
      </c>
      <c r="FO13" s="17"/>
      <c r="FP13" s="19">
        <v>13</v>
      </c>
      <c r="FQ13" s="17"/>
      <c r="FR13" s="19">
        <v>13</v>
      </c>
      <c r="FS13" s="17"/>
      <c r="FT13" s="19">
        <v>13.2</v>
      </c>
      <c r="FU13" s="17"/>
      <c r="FV13" s="19">
        <v>13.3</v>
      </c>
      <c r="FW13" s="17"/>
      <c r="FX13" s="19">
        <v>16.600000000000001</v>
      </c>
      <c r="FY13" s="17"/>
      <c r="FZ13" s="19">
        <v>13.7</v>
      </c>
      <c r="GA13" s="17"/>
      <c r="GB13" s="19">
        <v>14.1</v>
      </c>
      <c r="GC13" s="17"/>
      <c r="GD13" s="19">
        <v>10.4</v>
      </c>
      <c r="GE13" s="17"/>
      <c r="GF13" s="17"/>
      <c r="GG13" s="19">
        <v>13.2</v>
      </c>
      <c r="GH13" s="17"/>
      <c r="GI13" s="17"/>
      <c r="GJ13" s="17"/>
      <c r="GK13" s="17"/>
      <c r="GL13" s="17"/>
      <c r="GM13" s="13">
        <v>3.9</v>
      </c>
      <c r="GN13" s="17"/>
      <c r="GO13" s="17"/>
      <c r="GP13" s="17"/>
      <c r="GQ13" s="17"/>
      <c r="GR13" s="17"/>
      <c r="GS13" s="17"/>
      <c r="GT13" s="17"/>
      <c r="GU13" s="17"/>
      <c r="GV13" s="17"/>
      <c r="GW13" s="17"/>
      <c r="GX13" s="17"/>
      <c r="GY13" s="17"/>
      <c r="GZ13" s="17"/>
      <c r="HA13" s="17"/>
      <c r="HB13" s="17"/>
      <c r="HC13" s="17"/>
      <c r="HD13" s="17"/>
      <c r="HE13" s="17"/>
      <c r="HF13" s="17"/>
      <c r="HG13" s="17"/>
      <c r="HH13" s="13">
        <v>5.4</v>
      </c>
    </row>
    <row r="14" spans="1:217" ht="11.1" customHeight="1" x14ac:dyDescent="0.2">
      <c r="A14" s="16" t="s">
        <v>61</v>
      </c>
      <c r="F14" s="12">
        <f>IF(F11&gt;0,F8+F9-F11-F12,"")</f>
        <v>-77.099999999999994</v>
      </c>
      <c r="G14" s="12" t="str">
        <f t="shared" ref="G14:BR14" si="0">IF(G11&gt;0,G8+G9-G11-G12,"")</f>
        <v/>
      </c>
      <c r="H14" s="12" t="str">
        <f t="shared" si="0"/>
        <v/>
      </c>
      <c r="I14" s="12">
        <f t="shared" si="0"/>
        <v>-63</v>
      </c>
      <c r="J14" s="12" t="str">
        <f t="shared" si="0"/>
        <v/>
      </c>
      <c r="K14" s="12" t="str">
        <f t="shared" si="0"/>
        <v/>
      </c>
      <c r="L14" s="12">
        <f t="shared" si="0"/>
        <v>-69.8</v>
      </c>
      <c r="M14" s="12" t="str">
        <f t="shared" si="0"/>
        <v/>
      </c>
      <c r="N14" s="12" t="str">
        <f t="shared" si="0"/>
        <v/>
      </c>
      <c r="O14" s="12">
        <f t="shared" si="0"/>
        <v>-66.099999999999994</v>
      </c>
      <c r="P14" s="12" t="str">
        <f t="shared" si="0"/>
        <v/>
      </c>
      <c r="Q14" s="12" t="str">
        <f t="shared" si="0"/>
        <v/>
      </c>
      <c r="R14" s="12">
        <f t="shared" si="0"/>
        <v>-72.2</v>
      </c>
      <c r="S14" s="12">
        <f t="shared" si="0"/>
        <v>-72</v>
      </c>
      <c r="T14" s="12">
        <f t="shared" si="0"/>
        <v>-68</v>
      </c>
      <c r="U14" s="12">
        <f t="shared" si="0"/>
        <v>-68</v>
      </c>
      <c r="V14" s="12">
        <f t="shared" si="0"/>
        <v>-66</v>
      </c>
      <c r="W14" s="12" t="str">
        <f t="shared" si="0"/>
        <v/>
      </c>
      <c r="X14" s="12">
        <f t="shared" si="0"/>
        <v>-65</v>
      </c>
      <c r="Y14" s="12" t="str">
        <f t="shared" si="0"/>
        <v/>
      </c>
      <c r="Z14" s="12">
        <f t="shared" si="0"/>
        <v>-69</v>
      </c>
      <c r="AA14" s="12" t="str">
        <f t="shared" si="0"/>
        <v/>
      </c>
      <c r="AB14" s="12">
        <f t="shared" si="0"/>
        <v>-76</v>
      </c>
      <c r="AC14" s="12" t="str">
        <f t="shared" si="0"/>
        <v/>
      </c>
      <c r="AD14" s="12">
        <f t="shared" si="0"/>
        <v>-75</v>
      </c>
      <c r="AE14" s="12" t="str">
        <f t="shared" si="0"/>
        <v/>
      </c>
      <c r="AF14" s="12">
        <f t="shared" si="0"/>
        <v>-67</v>
      </c>
      <c r="AG14" s="12" t="str">
        <f t="shared" si="0"/>
        <v/>
      </c>
      <c r="AH14" s="12">
        <f t="shared" si="0"/>
        <v>-71</v>
      </c>
      <c r="AI14" s="12" t="str">
        <f t="shared" si="0"/>
        <v/>
      </c>
      <c r="AJ14" s="12">
        <f t="shared" si="0"/>
        <v>-70</v>
      </c>
      <c r="AK14" s="12" t="str">
        <f t="shared" si="0"/>
        <v/>
      </c>
      <c r="AL14" s="12">
        <f t="shared" si="0"/>
        <v>-71</v>
      </c>
      <c r="AM14" s="12" t="str">
        <f t="shared" si="0"/>
        <v/>
      </c>
      <c r="AN14" s="12">
        <f t="shared" si="0"/>
        <v>-69</v>
      </c>
      <c r="AO14" s="12" t="str">
        <f t="shared" si="0"/>
        <v/>
      </c>
      <c r="AP14" s="12">
        <f t="shared" si="0"/>
        <v>-69</v>
      </c>
      <c r="AQ14" s="12" t="str">
        <f t="shared" si="0"/>
        <v/>
      </c>
      <c r="AR14" s="12">
        <f t="shared" si="0"/>
        <v>-67</v>
      </c>
      <c r="AS14" s="12" t="str">
        <f t="shared" si="0"/>
        <v/>
      </c>
      <c r="AT14" s="12">
        <f t="shared" si="0"/>
        <v>-62</v>
      </c>
      <c r="AU14" s="12" t="str">
        <f t="shared" si="0"/>
        <v/>
      </c>
      <c r="AV14" s="12">
        <f t="shared" si="0"/>
        <v>-70</v>
      </c>
      <c r="AW14" s="12" t="str">
        <f t="shared" si="0"/>
        <v/>
      </c>
      <c r="AX14" s="12">
        <f t="shared" si="0"/>
        <v>-77</v>
      </c>
      <c r="AY14" s="12" t="str">
        <f t="shared" si="0"/>
        <v/>
      </c>
      <c r="AZ14" s="12">
        <f t="shared" si="0"/>
        <v>-78</v>
      </c>
      <c r="BA14" s="12" t="str">
        <f t="shared" si="0"/>
        <v/>
      </c>
      <c r="BB14" s="12">
        <f t="shared" si="0"/>
        <v>-78</v>
      </c>
      <c r="BC14" s="12" t="str">
        <f t="shared" si="0"/>
        <v/>
      </c>
      <c r="BD14" s="12">
        <f t="shared" si="0"/>
        <v>-73</v>
      </c>
      <c r="BE14" s="12" t="str">
        <f t="shared" si="0"/>
        <v/>
      </c>
      <c r="BF14" s="12">
        <f t="shared" si="0"/>
        <v>-68</v>
      </c>
      <c r="BG14" s="12" t="str">
        <f t="shared" si="0"/>
        <v/>
      </c>
      <c r="BH14" s="12">
        <f t="shared" si="0"/>
        <v>-65</v>
      </c>
      <c r="BI14" s="12" t="str">
        <f t="shared" si="0"/>
        <v/>
      </c>
      <c r="BJ14" s="12">
        <f t="shared" si="0"/>
        <v>-67</v>
      </c>
      <c r="BK14" s="12" t="str">
        <f t="shared" si="0"/>
        <v/>
      </c>
      <c r="BL14" s="12">
        <f t="shared" si="0"/>
        <v>-71</v>
      </c>
      <c r="BM14" s="12" t="str">
        <f t="shared" si="0"/>
        <v/>
      </c>
      <c r="BN14" s="12">
        <f t="shared" si="0"/>
        <v>-71</v>
      </c>
      <c r="BO14" s="12" t="str">
        <f t="shared" si="0"/>
        <v/>
      </c>
      <c r="BP14" s="12">
        <f t="shared" si="0"/>
        <v>-75</v>
      </c>
      <c r="BQ14" s="12" t="str">
        <f t="shared" si="0"/>
        <v/>
      </c>
      <c r="BR14" s="12">
        <f t="shared" si="0"/>
        <v>-78</v>
      </c>
      <c r="BS14" s="12" t="str">
        <f t="shared" ref="BS14:ED14" si="1">IF(BS11&gt;0,BS8+BS9-BS11-BS12,"")</f>
        <v/>
      </c>
      <c r="BT14" s="12">
        <f t="shared" si="1"/>
        <v>-91</v>
      </c>
      <c r="BU14" s="12" t="str">
        <f t="shared" si="1"/>
        <v/>
      </c>
      <c r="BV14" s="12">
        <f t="shared" si="1"/>
        <v>-90</v>
      </c>
      <c r="BW14" s="12" t="str">
        <f t="shared" si="1"/>
        <v/>
      </c>
      <c r="BX14" s="12">
        <f t="shared" si="1"/>
        <v>-84</v>
      </c>
      <c r="BY14" s="12" t="str">
        <f t="shared" si="1"/>
        <v/>
      </c>
      <c r="BZ14" s="12">
        <f t="shared" si="1"/>
        <v>-89</v>
      </c>
      <c r="CA14" s="12" t="str">
        <f t="shared" si="1"/>
        <v/>
      </c>
      <c r="CB14" s="12">
        <f t="shared" si="1"/>
        <v>-82</v>
      </c>
      <c r="CC14" s="12" t="str">
        <f t="shared" si="1"/>
        <v/>
      </c>
      <c r="CD14" s="12">
        <f t="shared" si="1"/>
        <v>-83</v>
      </c>
      <c r="CE14" s="12" t="str">
        <f t="shared" si="1"/>
        <v/>
      </c>
      <c r="CF14" s="12">
        <f t="shared" si="1"/>
        <v>-81</v>
      </c>
      <c r="CG14" s="12" t="str">
        <f t="shared" si="1"/>
        <v/>
      </c>
      <c r="CH14" s="12">
        <f t="shared" si="1"/>
        <v>-75</v>
      </c>
      <c r="CI14" s="12" t="str">
        <f t="shared" si="1"/>
        <v/>
      </c>
      <c r="CJ14" s="12">
        <f t="shared" si="1"/>
        <v>-68</v>
      </c>
      <c r="CK14" s="12" t="str">
        <f t="shared" si="1"/>
        <v/>
      </c>
      <c r="CL14" s="12">
        <f t="shared" si="1"/>
        <v>-72</v>
      </c>
      <c r="CM14" s="12" t="str">
        <f t="shared" si="1"/>
        <v/>
      </c>
      <c r="CN14" s="12">
        <f t="shared" si="1"/>
        <v>-59</v>
      </c>
      <c r="CO14" s="12" t="str">
        <f t="shared" si="1"/>
        <v/>
      </c>
      <c r="CP14" s="12">
        <f t="shared" si="1"/>
        <v>-60</v>
      </c>
      <c r="CQ14" s="12" t="str">
        <f t="shared" si="1"/>
        <v/>
      </c>
      <c r="CR14" s="12">
        <f t="shared" si="1"/>
        <v>-64</v>
      </c>
      <c r="CS14" s="12" t="str">
        <f t="shared" si="1"/>
        <v/>
      </c>
      <c r="CT14" s="12">
        <f t="shared" si="1"/>
        <v>-61.3</v>
      </c>
      <c r="CU14" s="12" t="str">
        <f t="shared" si="1"/>
        <v/>
      </c>
      <c r="CV14" s="12">
        <f t="shared" si="1"/>
        <v>-58.4</v>
      </c>
      <c r="CW14" s="12" t="str">
        <f t="shared" si="1"/>
        <v/>
      </c>
      <c r="CX14" s="12">
        <f t="shared" si="1"/>
        <v>-59.9</v>
      </c>
      <c r="CY14" s="12" t="str">
        <f t="shared" si="1"/>
        <v/>
      </c>
      <c r="CZ14" s="12">
        <f t="shared" si="1"/>
        <v>-57.6</v>
      </c>
      <c r="DA14" s="12" t="str">
        <f t="shared" si="1"/>
        <v/>
      </c>
      <c r="DB14" s="12">
        <f t="shared" si="1"/>
        <v>-53.2</v>
      </c>
      <c r="DC14" s="12" t="str">
        <f t="shared" si="1"/>
        <v/>
      </c>
      <c r="DD14" s="12">
        <f t="shared" si="1"/>
        <v>-45.6</v>
      </c>
      <c r="DE14" s="12" t="str">
        <f t="shared" si="1"/>
        <v/>
      </c>
      <c r="DF14" s="12">
        <f t="shared" si="1"/>
        <v>-47.8</v>
      </c>
      <c r="DG14" s="12" t="str">
        <f t="shared" si="1"/>
        <v/>
      </c>
      <c r="DH14" s="12">
        <f t="shared" si="1"/>
        <v>-45.3</v>
      </c>
      <c r="DI14" s="12" t="str">
        <f t="shared" si="1"/>
        <v/>
      </c>
      <c r="DJ14" s="12">
        <f t="shared" si="1"/>
        <v>-50.309999999999995</v>
      </c>
      <c r="DK14" s="12" t="str">
        <f t="shared" si="1"/>
        <v/>
      </c>
      <c r="DL14" s="12">
        <f t="shared" si="1"/>
        <v>-46.690000000000005</v>
      </c>
      <c r="DM14" s="12" t="str">
        <f t="shared" si="1"/>
        <v/>
      </c>
      <c r="DN14" s="12">
        <f t="shared" si="1"/>
        <v>-47.3</v>
      </c>
      <c r="DO14" s="12" t="str">
        <f t="shared" si="1"/>
        <v/>
      </c>
      <c r="DP14" s="12">
        <f t="shared" si="1"/>
        <v>-46</v>
      </c>
      <c r="DQ14" s="12" t="str">
        <f t="shared" si="1"/>
        <v/>
      </c>
      <c r="DR14" s="12">
        <f t="shared" si="1"/>
        <v>-46.400000000000006</v>
      </c>
      <c r="DS14" s="12" t="str">
        <f t="shared" si="1"/>
        <v/>
      </c>
      <c r="DT14" s="12">
        <f t="shared" si="1"/>
        <v>-44.300000000000004</v>
      </c>
      <c r="DU14" s="12" t="str">
        <f t="shared" si="1"/>
        <v/>
      </c>
      <c r="DV14" s="12">
        <f t="shared" si="1"/>
        <v>-52.2</v>
      </c>
      <c r="DW14" s="12" t="str">
        <f t="shared" si="1"/>
        <v/>
      </c>
      <c r="DX14" s="12">
        <f t="shared" si="1"/>
        <v>-50.8</v>
      </c>
      <c r="DZ14" s="12">
        <f t="shared" si="1"/>
        <v>-47</v>
      </c>
      <c r="EA14" s="12" t="str">
        <f t="shared" si="1"/>
        <v/>
      </c>
      <c r="EB14" s="12">
        <f t="shared" si="1"/>
        <v>-41.6</v>
      </c>
      <c r="EC14" s="12" t="str">
        <f t="shared" si="1"/>
        <v/>
      </c>
      <c r="ED14" s="12">
        <f t="shared" si="1"/>
        <v>-44.4</v>
      </c>
      <c r="EE14" s="12" t="str">
        <f t="shared" ref="EE14:GM14" si="2">IF(EE11&gt;0,EE8+EE9-EE11-EE12,"")</f>
        <v/>
      </c>
      <c r="EF14" s="12">
        <f t="shared" si="2"/>
        <v>-35.1</v>
      </c>
      <c r="EG14" s="12" t="str">
        <f t="shared" si="2"/>
        <v/>
      </c>
      <c r="EH14" s="12">
        <f t="shared" si="2"/>
        <v>-35.999999999999993</v>
      </c>
      <c r="EI14" s="12" t="str">
        <f t="shared" si="2"/>
        <v/>
      </c>
      <c r="EJ14" s="12">
        <f t="shared" si="2"/>
        <v>-39.4</v>
      </c>
      <c r="EK14" s="12" t="str">
        <f t="shared" si="2"/>
        <v/>
      </c>
      <c r="EL14" s="12">
        <f t="shared" si="2"/>
        <v>-39</v>
      </c>
      <c r="EM14" s="12" t="str">
        <f t="shared" si="2"/>
        <v/>
      </c>
      <c r="EN14" s="12">
        <f t="shared" si="2"/>
        <v>-42.3</v>
      </c>
      <c r="EO14" s="12" t="str">
        <f t="shared" si="2"/>
        <v/>
      </c>
      <c r="EP14" s="12">
        <f t="shared" si="2"/>
        <v>-41.1</v>
      </c>
      <c r="EQ14" s="12" t="str">
        <f t="shared" si="2"/>
        <v/>
      </c>
      <c r="ER14" s="12">
        <f t="shared" si="2"/>
        <v>-41.2</v>
      </c>
      <c r="ES14" s="12" t="str">
        <f t="shared" si="2"/>
        <v/>
      </c>
      <c r="ET14" s="12">
        <f t="shared" si="2"/>
        <v>-45.7</v>
      </c>
      <c r="EU14" s="12" t="str">
        <f t="shared" si="2"/>
        <v/>
      </c>
      <c r="EV14" s="12">
        <f t="shared" si="2"/>
        <v>-39.6</v>
      </c>
      <c r="EW14" s="12" t="str">
        <f t="shared" si="2"/>
        <v/>
      </c>
      <c r="EX14" s="12">
        <f t="shared" si="2"/>
        <v>-36.5</v>
      </c>
      <c r="EY14" s="12" t="str">
        <f t="shared" si="2"/>
        <v/>
      </c>
      <c r="EZ14" s="12">
        <f t="shared" si="2"/>
        <v>-34.69</v>
      </c>
      <c r="FA14" s="12" t="str">
        <f t="shared" si="2"/>
        <v/>
      </c>
      <c r="FB14" s="12">
        <f t="shared" si="2"/>
        <v>-37</v>
      </c>
      <c r="FC14" s="12" t="str">
        <f t="shared" si="2"/>
        <v/>
      </c>
      <c r="FD14" s="12">
        <f t="shared" si="2"/>
        <v>-34</v>
      </c>
      <c r="FE14" s="12" t="str">
        <f t="shared" si="2"/>
        <v/>
      </c>
      <c r="FF14" s="12">
        <f t="shared" si="2"/>
        <v>-37.900000000000006</v>
      </c>
      <c r="FG14" s="12" t="str">
        <f t="shared" si="2"/>
        <v/>
      </c>
      <c r="FH14" s="12">
        <f t="shared" si="2"/>
        <v>-25.5</v>
      </c>
      <c r="FI14" s="12" t="str">
        <f t="shared" si="2"/>
        <v/>
      </c>
      <c r="FJ14" s="12">
        <f t="shared" si="2"/>
        <v>-25.1</v>
      </c>
      <c r="FK14" s="12" t="str">
        <f t="shared" si="2"/>
        <v/>
      </c>
      <c r="FL14" s="12">
        <f t="shared" si="2"/>
        <v>-25.799999999999997</v>
      </c>
      <c r="FM14" s="12" t="str">
        <f t="shared" si="2"/>
        <v/>
      </c>
      <c r="FN14" s="12">
        <f t="shared" si="2"/>
        <v>-27.4</v>
      </c>
      <c r="FO14" s="12" t="str">
        <f t="shared" si="2"/>
        <v/>
      </c>
      <c r="FP14" s="12">
        <f t="shared" si="2"/>
        <v>-22.509999999999998</v>
      </c>
      <c r="FQ14" s="12" t="str">
        <f t="shared" si="2"/>
        <v/>
      </c>
      <c r="FR14" s="12">
        <f t="shared" si="2"/>
        <v>-30.509999999999998</v>
      </c>
      <c r="FS14" s="12" t="str">
        <f t="shared" si="2"/>
        <v/>
      </c>
      <c r="FT14" s="12">
        <f t="shared" si="2"/>
        <v>-22.8</v>
      </c>
      <c r="FU14" s="12" t="str">
        <f t="shared" si="2"/>
        <v/>
      </c>
      <c r="FV14" s="12">
        <f t="shared" si="2"/>
        <v>-14.299999999999997</v>
      </c>
      <c r="FW14" s="12" t="str">
        <f t="shared" si="2"/>
        <v/>
      </c>
      <c r="FX14" s="12">
        <f t="shared" si="2"/>
        <v>-16.700000000000003</v>
      </c>
      <c r="FY14" s="12" t="str">
        <f t="shared" si="2"/>
        <v/>
      </c>
      <c r="FZ14" s="12">
        <f t="shared" si="2"/>
        <v>-14.21</v>
      </c>
      <c r="GA14" s="12" t="str">
        <f t="shared" si="2"/>
        <v/>
      </c>
      <c r="GB14" s="12">
        <f t="shared" si="2"/>
        <v>-6.799999999999998</v>
      </c>
      <c r="GC14" s="12" t="str">
        <f t="shared" si="2"/>
        <v/>
      </c>
      <c r="GD14" s="12">
        <f t="shared" si="2"/>
        <v>-8.8999999999999986</v>
      </c>
      <c r="GE14" s="12" t="str">
        <f t="shared" si="2"/>
        <v/>
      </c>
      <c r="GF14" s="12" t="str">
        <f t="shared" si="2"/>
        <v/>
      </c>
      <c r="GG14" s="12">
        <f t="shared" si="2"/>
        <v>-6.5000000000000018</v>
      </c>
      <c r="GH14" s="12" t="str">
        <f t="shared" si="2"/>
        <v/>
      </c>
      <c r="GI14" s="12" t="str">
        <f t="shared" si="2"/>
        <v/>
      </c>
      <c r="GJ14" s="12" t="str">
        <f t="shared" si="2"/>
        <v/>
      </c>
      <c r="GK14" s="12" t="str">
        <f t="shared" si="2"/>
        <v/>
      </c>
      <c r="GL14" s="12" t="str">
        <f t="shared" si="2"/>
        <v/>
      </c>
      <c r="GM14" s="12">
        <f t="shared" si="2"/>
        <v>-27.410000000000004</v>
      </c>
    </row>
    <row r="15" spans="1:217" ht="11.1" customHeight="1" x14ac:dyDescent="0.2">
      <c r="A15" s="12" t="s">
        <v>187</v>
      </c>
      <c r="X15" s="31">
        <v>-64.099999999999994</v>
      </c>
      <c r="Z15" s="31">
        <v>-68.5</v>
      </c>
      <c r="AB15" s="31">
        <v>-76</v>
      </c>
      <c r="AD15" s="31">
        <v>-75.5</v>
      </c>
      <c r="AF15" s="31">
        <v>-67.400000000000006</v>
      </c>
      <c r="AH15" s="31">
        <v>-71.5</v>
      </c>
      <c r="AJ15" s="31">
        <v>-70</v>
      </c>
      <c r="AL15" s="31">
        <v>-71</v>
      </c>
      <c r="AN15" s="31">
        <v>-69.5</v>
      </c>
      <c r="AO15" s="31"/>
      <c r="AP15" s="31"/>
      <c r="AQ15" s="31"/>
      <c r="CB15" s="31">
        <v>-83</v>
      </c>
    </row>
    <row r="17" spans="1:220" ht="11.1" customHeight="1" x14ac:dyDescent="0.2">
      <c r="A17" s="12" t="s">
        <v>66</v>
      </c>
    </row>
    <row r="18" spans="1:220" ht="11.1" customHeight="1" x14ac:dyDescent="0.2">
      <c r="A18" s="12" t="s">
        <v>67</v>
      </c>
    </row>
    <row r="19" spans="1:220" ht="11.1" customHeight="1" x14ac:dyDescent="0.2">
      <c r="A19" s="12" t="s">
        <v>63</v>
      </c>
    </row>
    <row r="21" spans="1:220" ht="11.1" customHeight="1" x14ac:dyDescent="0.2">
      <c r="A21" s="16" t="s">
        <v>55</v>
      </c>
      <c r="B21" s="17"/>
      <c r="C21" s="17"/>
      <c r="F21" s="17">
        <v>0.8</v>
      </c>
      <c r="G21" s="17"/>
      <c r="H21" s="17"/>
      <c r="I21" s="17">
        <v>0.5</v>
      </c>
      <c r="J21" s="17"/>
      <c r="K21" s="17"/>
      <c r="L21" s="17">
        <v>0.3</v>
      </c>
      <c r="M21" s="17"/>
      <c r="N21" s="17"/>
      <c r="O21" s="17">
        <v>0.7</v>
      </c>
      <c r="P21" s="17"/>
      <c r="Q21" s="17"/>
      <c r="R21" s="17">
        <v>0.3</v>
      </c>
      <c r="S21" s="17">
        <v>1</v>
      </c>
      <c r="T21" s="17">
        <v>1</v>
      </c>
      <c r="U21" s="17">
        <v>0</v>
      </c>
      <c r="V21" s="17">
        <v>0</v>
      </c>
      <c r="W21" s="17"/>
      <c r="X21" s="17">
        <v>0</v>
      </c>
      <c r="Y21" s="17"/>
      <c r="Z21" s="17">
        <v>0</v>
      </c>
      <c r="AA21" s="17"/>
      <c r="AB21" s="17">
        <v>0</v>
      </c>
      <c r="AC21" s="17"/>
      <c r="AD21" s="17">
        <v>0</v>
      </c>
      <c r="AE21" s="17"/>
      <c r="AF21" s="17">
        <v>1</v>
      </c>
      <c r="AG21" s="17"/>
      <c r="AH21" s="17">
        <v>0</v>
      </c>
      <c r="AI21" s="17"/>
      <c r="AJ21" s="17">
        <v>1</v>
      </c>
      <c r="AK21" s="17"/>
      <c r="AL21" s="17">
        <v>0</v>
      </c>
      <c r="AM21" s="17"/>
      <c r="AN21" s="17">
        <v>0</v>
      </c>
      <c r="AO21" s="17"/>
      <c r="AP21" s="17">
        <v>0</v>
      </c>
      <c r="AQ21" s="17"/>
      <c r="AR21" s="17">
        <v>0</v>
      </c>
      <c r="AS21" s="17"/>
      <c r="AT21" s="17">
        <v>0</v>
      </c>
      <c r="AU21" s="17"/>
      <c r="AV21" s="17">
        <v>0</v>
      </c>
      <c r="AW21" s="17"/>
      <c r="AX21" s="17">
        <v>1</v>
      </c>
      <c r="AY21" s="17"/>
      <c r="AZ21" s="17">
        <v>0</v>
      </c>
      <c r="BA21" s="17"/>
      <c r="BB21" s="17">
        <v>0</v>
      </c>
      <c r="BC21" s="17"/>
      <c r="BD21" s="17">
        <v>0</v>
      </c>
      <c r="BE21" s="17"/>
      <c r="BF21" s="17">
        <v>0</v>
      </c>
      <c r="BG21" s="17"/>
      <c r="BH21" s="17">
        <v>0</v>
      </c>
      <c r="BI21" s="17"/>
      <c r="BJ21" s="17">
        <v>1</v>
      </c>
      <c r="BK21" s="17"/>
      <c r="BL21" s="17">
        <v>0</v>
      </c>
      <c r="BM21" s="17"/>
      <c r="BN21" s="17">
        <v>0</v>
      </c>
      <c r="BO21" s="17"/>
      <c r="BP21" s="17">
        <v>0</v>
      </c>
      <c r="BQ21" s="17"/>
      <c r="BR21" s="17">
        <v>0</v>
      </c>
      <c r="BS21" s="17"/>
      <c r="BT21" s="17">
        <v>0</v>
      </c>
      <c r="BU21" s="17"/>
      <c r="BV21" s="17">
        <v>0</v>
      </c>
      <c r="BW21" s="17"/>
      <c r="BX21" s="17">
        <v>0</v>
      </c>
      <c r="BY21" s="17"/>
      <c r="BZ21" s="17">
        <v>0</v>
      </c>
      <c r="CA21" s="17"/>
      <c r="CB21" s="17">
        <v>0</v>
      </c>
      <c r="CC21" s="17"/>
      <c r="CD21" s="17">
        <v>1</v>
      </c>
      <c r="CE21" s="17"/>
      <c r="CF21" s="17">
        <v>0</v>
      </c>
      <c r="CG21" s="17"/>
      <c r="CH21" s="17">
        <v>0</v>
      </c>
      <c r="CI21" s="17"/>
      <c r="CJ21" s="17">
        <v>1</v>
      </c>
      <c r="CK21" s="17"/>
      <c r="CL21" s="17">
        <v>0</v>
      </c>
      <c r="CM21" s="17"/>
      <c r="CN21" s="17">
        <v>0</v>
      </c>
      <c r="CO21" s="17"/>
      <c r="CP21" s="17">
        <v>0</v>
      </c>
      <c r="CQ21" s="17"/>
      <c r="CR21" s="17">
        <v>0</v>
      </c>
      <c r="CS21" s="17"/>
      <c r="CT21" s="17">
        <v>0.4</v>
      </c>
      <c r="CU21" s="17"/>
      <c r="CV21" s="17">
        <v>0.7</v>
      </c>
      <c r="CW21" s="17"/>
      <c r="CX21" s="17">
        <v>0.4</v>
      </c>
      <c r="CY21" s="17"/>
      <c r="CZ21" s="17">
        <v>0.6</v>
      </c>
      <c r="DA21" s="17"/>
      <c r="DB21" s="17">
        <v>1</v>
      </c>
      <c r="DC21" s="17"/>
      <c r="DD21" s="17">
        <v>0.5</v>
      </c>
      <c r="DE21" s="17"/>
      <c r="DF21" s="17">
        <v>0.5</v>
      </c>
      <c r="DG21" s="17"/>
      <c r="DH21" s="17">
        <v>1.2</v>
      </c>
      <c r="DI21" s="17"/>
      <c r="DJ21" s="17">
        <v>0.3</v>
      </c>
      <c r="DK21" s="17"/>
      <c r="DL21" s="17">
        <v>0.5</v>
      </c>
      <c r="DM21" s="17"/>
      <c r="DN21" s="17">
        <v>0.49</v>
      </c>
      <c r="DO21" s="17"/>
      <c r="DP21" s="17">
        <v>0.4</v>
      </c>
      <c r="DQ21" s="17"/>
      <c r="DR21" s="17">
        <v>0.7</v>
      </c>
      <c r="DS21" s="17"/>
      <c r="DT21" s="17">
        <v>0.4</v>
      </c>
      <c r="DU21" s="17"/>
      <c r="DV21" s="17">
        <v>0.5</v>
      </c>
      <c r="DW21" s="17"/>
      <c r="DX21" s="17">
        <v>0.5</v>
      </c>
      <c r="DY21" s="17"/>
      <c r="DZ21" s="17">
        <v>1.1000000000000001</v>
      </c>
      <c r="EA21" s="17"/>
      <c r="EB21" s="17">
        <v>0.7</v>
      </c>
      <c r="EC21" s="17"/>
      <c r="ED21" s="17">
        <v>0.5</v>
      </c>
      <c r="EE21" s="17"/>
      <c r="EF21" s="17">
        <v>0.4</v>
      </c>
      <c r="EG21" s="17"/>
      <c r="EH21" s="17">
        <v>0.3</v>
      </c>
      <c r="EI21" s="17"/>
      <c r="EJ21" s="17">
        <v>0.1</v>
      </c>
      <c r="EK21" s="17"/>
      <c r="EL21" s="17">
        <v>0.6</v>
      </c>
      <c r="EM21" s="17"/>
      <c r="EN21" s="17">
        <v>0.8</v>
      </c>
      <c r="EO21" s="17"/>
      <c r="EP21" s="17">
        <v>1.2</v>
      </c>
      <c r="EQ21" s="17"/>
      <c r="ER21" s="17">
        <v>0.1</v>
      </c>
      <c r="ES21" s="17"/>
      <c r="ET21" s="17">
        <v>0.5</v>
      </c>
      <c r="EU21" s="17"/>
      <c r="EV21" s="17">
        <v>1</v>
      </c>
      <c r="EW21" s="17"/>
      <c r="EX21" s="17">
        <v>0.7</v>
      </c>
      <c r="EY21" s="17"/>
      <c r="EZ21" s="17">
        <v>1.1000000000000001</v>
      </c>
      <c r="FA21" s="17"/>
      <c r="FB21" s="17">
        <v>0.5</v>
      </c>
      <c r="FC21" s="17"/>
      <c r="FD21" s="17">
        <v>0.39</v>
      </c>
      <c r="FE21" s="17"/>
      <c r="FF21" s="17">
        <v>0.6</v>
      </c>
      <c r="FG21" s="17"/>
      <c r="FH21" s="17">
        <v>0.4</v>
      </c>
      <c r="FI21" s="17"/>
      <c r="FJ21" s="17">
        <v>1</v>
      </c>
      <c r="FK21" s="17"/>
      <c r="FL21" s="17">
        <v>0.8</v>
      </c>
      <c r="FM21" s="17"/>
      <c r="FN21" s="17"/>
      <c r="FO21" s="17"/>
      <c r="FP21" s="17">
        <v>0.9</v>
      </c>
      <c r="FQ21" s="17"/>
      <c r="FR21" s="17">
        <v>0.9</v>
      </c>
      <c r="FS21" s="17"/>
      <c r="FT21" s="17">
        <v>0.9</v>
      </c>
      <c r="FU21" s="17"/>
      <c r="FV21" s="17">
        <v>0.8</v>
      </c>
      <c r="FW21" s="17"/>
      <c r="FX21" s="17">
        <v>0.9</v>
      </c>
      <c r="FY21" s="17"/>
      <c r="FZ21" s="17">
        <v>0.8</v>
      </c>
      <c r="GA21" s="17"/>
      <c r="GB21" s="17">
        <v>0.9</v>
      </c>
      <c r="GC21" s="17"/>
      <c r="GD21" s="17">
        <v>2.1</v>
      </c>
      <c r="GE21" s="17"/>
      <c r="GF21" s="17"/>
      <c r="GG21" s="17">
        <v>1</v>
      </c>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row>
    <row r="22" spans="1:220" ht="11.1" customHeight="1" x14ac:dyDescent="0.2">
      <c r="A22" s="16" t="s">
        <v>56</v>
      </c>
      <c r="B22" s="17"/>
      <c r="C22" s="17"/>
      <c r="F22" s="17">
        <v>6</v>
      </c>
      <c r="G22" s="17"/>
      <c r="H22" s="17"/>
      <c r="I22" s="17">
        <v>7.2</v>
      </c>
      <c r="J22" s="17"/>
      <c r="K22" s="17"/>
      <c r="L22" s="17">
        <v>5.7</v>
      </c>
      <c r="M22" s="17"/>
      <c r="N22" s="17"/>
      <c r="O22" s="17">
        <v>6.1</v>
      </c>
      <c r="P22" s="17"/>
      <c r="Q22" s="17"/>
      <c r="R22" s="17">
        <v>4.4000000000000004</v>
      </c>
      <c r="S22" s="17">
        <v>4</v>
      </c>
      <c r="T22" s="17">
        <v>5</v>
      </c>
      <c r="U22" s="17">
        <v>4</v>
      </c>
      <c r="V22" s="17">
        <v>5</v>
      </c>
      <c r="W22" s="17"/>
      <c r="X22" s="17">
        <v>5</v>
      </c>
      <c r="Y22" s="17"/>
      <c r="Z22" s="17">
        <v>5</v>
      </c>
      <c r="AA22" s="17"/>
      <c r="AB22" s="17">
        <v>5</v>
      </c>
      <c r="AC22" s="17"/>
      <c r="AD22" s="17">
        <v>4</v>
      </c>
      <c r="AE22" s="17"/>
      <c r="AF22" s="17">
        <v>5</v>
      </c>
      <c r="AG22" s="17"/>
      <c r="AH22" s="17">
        <v>5</v>
      </c>
      <c r="AI22" s="17"/>
      <c r="AJ22" s="17">
        <v>5</v>
      </c>
      <c r="AK22" s="17"/>
      <c r="AL22" s="17">
        <v>4</v>
      </c>
      <c r="AM22" s="17"/>
      <c r="AN22" s="17">
        <v>3</v>
      </c>
      <c r="AO22" s="17"/>
      <c r="AP22" s="17">
        <v>4</v>
      </c>
      <c r="AQ22" s="17"/>
      <c r="AR22" s="17">
        <v>5</v>
      </c>
      <c r="AS22" s="17"/>
      <c r="AT22" s="17">
        <v>4</v>
      </c>
      <c r="AU22" s="17"/>
      <c r="AV22" s="17">
        <v>5</v>
      </c>
      <c r="AW22" s="17"/>
      <c r="AX22" s="17">
        <v>4</v>
      </c>
      <c r="AY22" s="17"/>
      <c r="AZ22" s="17">
        <v>4</v>
      </c>
      <c r="BA22" s="17"/>
      <c r="BB22" s="17">
        <v>3</v>
      </c>
      <c r="BC22" s="17"/>
      <c r="BD22" s="17">
        <v>4</v>
      </c>
      <c r="BE22" s="17"/>
      <c r="BF22" s="17">
        <v>4</v>
      </c>
      <c r="BG22" s="17"/>
      <c r="BH22" s="17">
        <v>4</v>
      </c>
      <c r="BI22" s="17"/>
      <c r="BJ22" s="17">
        <v>4</v>
      </c>
      <c r="BK22" s="17"/>
      <c r="BL22" s="17">
        <v>4</v>
      </c>
      <c r="BM22" s="17"/>
      <c r="BN22" s="17">
        <v>5</v>
      </c>
      <c r="BO22" s="17"/>
      <c r="BP22" s="17">
        <v>4</v>
      </c>
      <c r="BQ22" s="17"/>
      <c r="BR22" s="17">
        <v>4</v>
      </c>
      <c r="BS22" s="17"/>
      <c r="BT22" s="17">
        <v>3</v>
      </c>
      <c r="BU22" s="17"/>
      <c r="BV22" s="17">
        <v>2</v>
      </c>
      <c r="BW22" s="17"/>
      <c r="BX22" s="17">
        <v>1</v>
      </c>
      <c r="BY22" s="17"/>
      <c r="BZ22" s="17">
        <v>2</v>
      </c>
      <c r="CA22" s="17"/>
      <c r="CB22" s="17">
        <v>3</v>
      </c>
      <c r="CC22" s="17"/>
      <c r="CD22" s="17">
        <v>4</v>
      </c>
      <c r="CE22" s="17"/>
      <c r="CF22" s="17">
        <v>3</v>
      </c>
      <c r="CG22" s="17"/>
      <c r="CH22" s="17">
        <v>3</v>
      </c>
      <c r="CI22" s="17"/>
      <c r="CJ22" s="17">
        <v>3</v>
      </c>
      <c r="CK22" s="17"/>
      <c r="CL22" s="17">
        <v>4</v>
      </c>
      <c r="CM22" s="17"/>
      <c r="CN22" s="17">
        <v>5</v>
      </c>
      <c r="CO22" s="17"/>
      <c r="CP22" s="17">
        <v>6</v>
      </c>
      <c r="CQ22" s="17"/>
      <c r="CR22" s="17">
        <v>4</v>
      </c>
      <c r="CS22" s="17"/>
      <c r="CT22" s="17">
        <v>5.4</v>
      </c>
      <c r="CU22" s="17"/>
      <c r="CV22" s="17">
        <v>5.2</v>
      </c>
      <c r="CW22" s="17"/>
      <c r="CX22" s="17">
        <v>4.5</v>
      </c>
      <c r="CY22" s="17"/>
      <c r="CZ22" s="17">
        <v>4.5999999999999996</v>
      </c>
      <c r="DA22" s="17"/>
      <c r="DB22" s="17">
        <v>7</v>
      </c>
      <c r="DC22" s="17"/>
      <c r="DD22" s="17">
        <v>7.4</v>
      </c>
      <c r="DE22" s="17"/>
      <c r="DF22" s="17">
        <v>5.6</v>
      </c>
      <c r="DG22" s="17"/>
      <c r="DH22" s="17">
        <v>7.6</v>
      </c>
      <c r="DI22" s="17"/>
      <c r="DJ22" s="17">
        <v>7.2</v>
      </c>
      <c r="DK22" s="17"/>
      <c r="DL22" s="17">
        <v>7.3</v>
      </c>
      <c r="DM22" s="17"/>
      <c r="DN22" s="17">
        <v>6.7</v>
      </c>
      <c r="DO22" s="17"/>
      <c r="DP22" s="17">
        <v>6.9</v>
      </c>
      <c r="DQ22" s="17"/>
      <c r="DR22" s="17">
        <v>9.4</v>
      </c>
      <c r="DS22" s="17"/>
      <c r="DT22" s="17">
        <v>5.8</v>
      </c>
      <c r="DU22" s="17"/>
      <c r="DV22" s="17">
        <v>6.2</v>
      </c>
      <c r="DW22" s="17"/>
      <c r="DX22" s="17">
        <v>4.4000000000000004</v>
      </c>
      <c r="DY22" s="17"/>
      <c r="DZ22" s="17">
        <v>5.7</v>
      </c>
      <c r="EA22" s="17"/>
      <c r="EB22" s="17">
        <v>5.8</v>
      </c>
      <c r="EC22" s="17"/>
      <c r="ED22" s="17">
        <v>7.3</v>
      </c>
      <c r="EE22" s="17"/>
      <c r="EF22" s="17">
        <v>6.8</v>
      </c>
      <c r="EG22" s="17"/>
      <c r="EH22" s="17">
        <v>6.7</v>
      </c>
      <c r="EI22" s="17"/>
      <c r="EJ22" s="17">
        <v>8.5</v>
      </c>
      <c r="EK22" s="17"/>
      <c r="EL22" s="17">
        <v>7.5</v>
      </c>
      <c r="EM22" s="17"/>
      <c r="EN22" s="17">
        <v>7.5</v>
      </c>
      <c r="EO22" s="17"/>
      <c r="EP22" s="17">
        <v>7.6</v>
      </c>
      <c r="EQ22" s="17"/>
      <c r="ER22" s="17">
        <v>4.0999999999999996</v>
      </c>
      <c r="ES22" s="17"/>
      <c r="ET22" s="17">
        <v>8.1999999999999993</v>
      </c>
      <c r="EU22" s="17"/>
      <c r="EV22" s="17">
        <v>6.9</v>
      </c>
      <c r="EW22" s="17"/>
      <c r="EX22" s="17">
        <v>9.9</v>
      </c>
      <c r="EY22" s="17"/>
      <c r="EZ22" s="17">
        <v>9.6</v>
      </c>
      <c r="FA22" s="17"/>
      <c r="FB22" s="17">
        <v>8.1</v>
      </c>
      <c r="FC22" s="17"/>
      <c r="FD22" s="17">
        <v>8.1</v>
      </c>
      <c r="FE22" s="17"/>
      <c r="FF22" s="17">
        <v>7.4</v>
      </c>
      <c r="FG22" s="17"/>
      <c r="FH22" s="17">
        <v>8.5</v>
      </c>
      <c r="FI22" s="17"/>
      <c r="FJ22" s="17">
        <v>9.1999999999999993</v>
      </c>
      <c r="FK22" s="17"/>
      <c r="FL22" s="17">
        <v>8.4</v>
      </c>
      <c r="FM22" s="17"/>
      <c r="FN22" s="17"/>
      <c r="FO22" s="17"/>
      <c r="FP22" s="17">
        <v>10.4</v>
      </c>
      <c r="FQ22" s="17"/>
      <c r="FR22" s="17">
        <v>8.49</v>
      </c>
      <c r="FS22" s="17"/>
      <c r="FT22" s="17">
        <v>10</v>
      </c>
      <c r="FU22" s="17"/>
      <c r="FV22" s="17">
        <v>12.1</v>
      </c>
      <c r="FW22" s="17"/>
      <c r="FX22" s="17">
        <v>9.6</v>
      </c>
      <c r="FY22" s="17"/>
      <c r="FZ22" s="17">
        <v>9.9</v>
      </c>
      <c r="GA22" s="17"/>
      <c r="GB22" s="17">
        <v>15</v>
      </c>
      <c r="GC22" s="17"/>
      <c r="GD22" s="17">
        <v>17.39</v>
      </c>
      <c r="GE22" s="17"/>
      <c r="GF22" s="17"/>
      <c r="GG22" s="17">
        <v>12.2</v>
      </c>
      <c r="GH22" s="20"/>
      <c r="GI22" s="19"/>
      <c r="GJ22" s="19"/>
      <c r="GK22" s="19"/>
      <c r="GL22" s="19"/>
      <c r="GM22" s="19"/>
      <c r="GN22" s="19"/>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row>
    <row r="23" spans="1:220" ht="11.1" customHeight="1" x14ac:dyDescent="0.2">
      <c r="A23" s="16" t="s">
        <v>57</v>
      </c>
      <c r="B23" s="17"/>
      <c r="C23" s="17"/>
      <c r="F23" s="17">
        <v>48.1</v>
      </c>
      <c r="G23" s="17"/>
      <c r="H23" s="17"/>
      <c r="I23" s="17">
        <v>48.4</v>
      </c>
      <c r="J23" s="17"/>
      <c r="K23" s="17"/>
      <c r="L23" s="17">
        <v>50.7</v>
      </c>
      <c r="M23" s="17"/>
      <c r="N23" s="17"/>
      <c r="O23" s="17">
        <v>48</v>
      </c>
      <c r="P23" s="17"/>
      <c r="Q23" s="17"/>
      <c r="R23" s="17">
        <v>44.5</v>
      </c>
      <c r="S23" s="17">
        <v>44</v>
      </c>
      <c r="T23" s="17">
        <v>48</v>
      </c>
      <c r="U23" s="17">
        <v>48</v>
      </c>
      <c r="V23" s="17">
        <v>48</v>
      </c>
      <c r="W23" s="17"/>
      <c r="X23" s="17">
        <v>50</v>
      </c>
      <c r="Y23" s="17"/>
      <c r="Z23" s="17">
        <v>49</v>
      </c>
      <c r="AA23" s="17"/>
      <c r="AB23" s="17">
        <v>45</v>
      </c>
      <c r="AC23" s="17"/>
      <c r="AD23" s="17">
        <v>42</v>
      </c>
      <c r="AE23" s="17"/>
      <c r="AF23" s="17">
        <v>45</v>
      </c>
      <c r="AG23" s="17"/>
      <c r="AH23" s="17">
        <v>46</v>
      </c>
      <c r="AI23" s="17"/>
      <c r="AJ23" s="17">
        <v>44</v>
      </c>
      <c r="AK23" s="17"/>
      <c r="AL23" s="17">
        <v>47</v>
      </c>
      <c r="AM23" s="17"/>
      <c r="AN23" s="17">
        <v>42</v>
      </c>
      <c r="AO23" s="17"/>
      <c r="AP23" s="17">
        <v>41</v>
      </c>
      <c r="AQ23" s="17"/>
      <c r="AR23" s="17">
        <v>43</v>
      </c>
      <c r="AS23" s="17"/>
      <c r="AT23" s="17">
        <v>41</v>
      </c>
      <c r="AU23" s="17"/>
      <c r="AV23" s="17">
        <v>43</v>
      </c>
      <c r="AW23" s="17"/>
      <c r="AX23" s="17">
        <v>37</v>
      </c>
      <c r="AY23" s="17"/>
      <c r="AZ23" s="17">
        <v>40</v>
      </c>
      <c r="BA23" s="17"/>
      <c r="BB23" s="17">
        <v>37</v>
      </c>
      <c r="BC23" s="17"/>
      <c r="BD23" s="17">
        <v>41</v>
      </c>
      <c r="BE23" s="17"/>
      <c r="BF23" s="17">
        <v>44</v>
      </c>
      <c r="BG23" s="17"/>
      <c r="BH23" s="17">
        <v>43</v>
      </c>
      <c r="BI23" s="17"/>
      <c r="BJ23" s="17">
        <v>43</v>
      </c>
      <c r="BK23" s="17"/>
      <c r="BL23" s="17">
        <v>40</v>
      </c>
      <c r="BM23" s="17"/>
      <c r="BN23" s="17">
        <v>42</v>
      </c>
      <c r="BO23" s="17"/>
      <c r="BP23" s="17">
        <v>39</v>
      </c>
      <c r="BQ23" s="17"/>
      <c r="BR23" s="17">
        <v>41</v>
      </c>
      <c r="BS23" s="17"/>
      <c r="BT23" s="17">
        <v>28</v>
      </c>
      <c r="BU23" s="17"/>
      <c r="BV23" s="17">
        <v>30</v>
      </c>
      <c r="BW23" s="17"/>
      <c r="BX23" s="17">
        <v>9</v>
      </c>
      <c r="BY23" s="17"/>
      <c r="BZ23" s="17">
        <v>29</v>
      </c>
      <c r="CA23" s="17"/>
      <c r="CB23" s="17">
        <v>38</v>
      </c>
      <c r="CC23" s="17"/>
      <c r="CD23" s="17">
        <v>36</v>
      </c>
      <c r="CE23" s="17"/>
      <c r="CF23" s="17">
        <v>40</v>
      </c>
      <c r="CG23" s="17"/>
      <c r="CH23" s="17">
        <v>43</v>
      </c>
      <c r="CI23" s="17"/>
      <c r="CJ23" s="17">
        <v>44</v>
      </c>
      <c r="CK23" s="17"/>
      <c r="CL23" s="17">
        <v>44</v>
      </c>
      <c r="CM23" s="17"/>
      <c r="CN23" s="17">
        <v>48</v>
      </c>
      <c r="CO23" s="17"/>
      <c r="CP23" s="17">
        <v>46</v>
      </c>
      <c r="CQ23" s="17"/>
      <c r="CR23" s="17">
        <v>45</v>
      </c>
      <c r="CS23" s="17"/>
      <c r="CT23" s="17">
        <v>45.9</v>
      </c>
      <c r="CU23" s="17"/>
      <c r="CV23" s="17">
        <v>50.6</v>
      </c>
      <c r="CW23" s="17"/>
      <c r="CX23" s="17">
        <v>50.1</v>
      </c>
      <c r="CY23" s="17"/>
      <c r="CZ23" s="17">
        <v>54.1</v>
      </c>
      <c r="DA23" s="17"/>
      <c r="DB23" s="17">
        <v>51</v>
      </c>
      <c r="DC23" s="17"/>
      <c r="DD23" s="17">
        <v>53</v>
      </c>
      <c r="DE23" s="17"/>
      <c r="DF23" s="17">
        <v>51.1</v>
      </c>
      <c r="DG23" s="17"/>
      <c r="DH23" s="17">
        <v>48.8</v>
      </c>
      <c r="DI23" s="17"/>
      <c r="DJ23" s="17">
        <v>53.1</v>
      </c>
      <c r="DK23" s="17"/>
      <c r="DL23" s="17">
        <v>52.49</v>
      </c>
      <c r="DM23" s="17"/>
      <c r="DN23" s="17">
        <v>53.2</v>
      </c>
      <c r="DO23" s="17"/>
      <c r="DP23" s="17">
        <v>52.1</v>
      </c>
      <c r="DQ23" s="17"/>
      <c r="DR23" s="17">
        <v>53.2</v>
      </c>
      <c r="DS23" s="17"/>
      <c r="DT23" s="17">
        <v>53.5</v>
      </c>
      <c r="DU23" s="17"/>
      <c r="DV23" s="17">
        <v>49.9</v>
      </c>
      <c r="DW23" s="17"/>
      <c r="DX23" s="17">
        <v>51.3</v>
      </c>
      <c r="DY23" s="17"/>
      <c r="DZ23" s="17">
        <v>54.9</v>
      </c>
      <c r="EA23" s="17"/>
      <c r="EB23" s="17">
        <v>55</v>
      </c>
      <c r="EC23" s="17"/>
      <c r="ED23" s="17">
        <v>51.3</v>
      </c>
      <c r="EE23" s="17"/>
      <c r="EF23" s="17">
        <v>55</v>
      </c>
      <c r="EG23" s="17"/>
      <c r="EH23" s="17">
        <v>53</v>
      </c>
      <c r="EI23" s="17"/>
      <c r="EJ23" s="17">
        <v>55</v>
      </c>
      <c r="EK23" s="17"/>
      <c r="EL23" s="17">
        <v>55</v>
      </c>
      <c r="EM23" s="17"/>
      <c r="EN23" s="17">
        <v>55</v>
      </c>
      <c r="EO23" s="17"/>
      <c r="EP23" s="17">
        <v>52.4</v>
      </c>
      <c r="EQ23" s="17"/>
      <c r="ER23" s="17">
        <v>45</v>
      </c>
      <c r="ES23" s="17"/>
      <c r="ET23" s="17">
        <v>50.4</v>
      </c>
      <c r="EU23" s="17"/>
      <c r="EV23" s="17">
        <v>53.7</v>
      </c>
      <c r="EW23" s="17"/>
      <c r="EX23" s="17">
        <v>54.9</v>
      </c>
      <c r="EY23" s="17"/>
      <c r="EZ23" s="17">
        <v>54.7</v>
      </c>
      <c r="FA23" s="17"/>
      <c r="FB23" s="17">
        <v>55.8</v>
      </c>
      <c r="FC23" s="17"/>
      <c r="FD23" s="17">
        <v>58.8</v>
      </c>
      <c r="FE23" s="17"/>
      <c r="FF23" s="17">
        <v>53.4</v>
      </c>
      <c r="FG23" s="17"/>
      <c r="FH23" s="17">
        <v>56.1</v>
      </c>
      <c r="FI23" s="17"/>
      <c r="FJ23" s="17">
        <v>57.3</v>
      </c>
      <c r="FK23" s="17"/>
      <c r="FL23" s="17">
        <v>55.8</v>
      </c>
      <c r="FM23" s="17"/>
      <c r="FN23" s="17"/>
      <c r="FO23" s="17"/>
      <c r="FP23" s="17">
        <v>55.1</v>
      </c>
      <c r="FQ23" s="17"/>
      <c r="FR23" s="17">
        <v>55.5</v>
      </c>
      <c r="FS23" s="17"/>
      <c r="FT23" s="17">
        <v>57</v>
      </c>
      <c r="FU23" s="17"/>
      <c r="FV23" s="17">
        <v>53.6</v>
      </c>
      <c r="FW23" s="17"/>
      <c r="FX23" s="17">
        <v>58</v>
      </c>
      <c r="FY23" s="17"/>
      <c r="FZ23" s="17">
        <v>57.7</v>
      </c>
      <c r="GA23" s="17"/>
      <c r="GB23" s="17">
        <v>55.6</v>
      </c>
      <c r="GC23" s="17"/>
      <c r="GD23" s="17">
        <v>53.7</v>
      </c>
      <c r="GE23" s="17"/>
      <c r="GF23" s="17"/>
      <c r="GG23" s="17">
        <v>59.7</v>
      </c>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row>
    <row r="24" spans="1:220" ht="11.1" customHeight="1" x14ac:dyDescent="0.2">
      <c r="A24" s="16" t="s">
        <v>58</v>
      </c>
      <c r="B24" s="17"/>
      <c r="C24" s="17"/>
      <c r="F24" s="17">
        <v>35.299999999999997</v>
      </c>
      <c r="G24" s="17"/>
      <c r="H24" s="17"/>
      <c r="I24" s="17">
        <v>33.200000000000003</v>
      </c>
      <c r="J24" s="17"/>
      <c r="K24" s="17"/>
      <c r="L24" s="17">
        <v>32.700000000000003</v>
      </c>
      <c r="M24" s="17"/>
      <c r="N24" s="17"/>
      <c r="O24" s="17">
        <v>33.299999999999997</v>
      </c>
      <c r="P24" s="17"/>
      <c r="Q24" s="17"/>
      <c r="R24" s="17">
        <v>37.4</v>
      </c>
      <c r="S24" s="17">
        <v>37</v>
      </c>
      <c r="T24" s="17">
        <v>33</v>
      </c>
      <c r="U24" s="17">
        <v>35</v>
      </c>
      <c r="V24" s="17">
        <v>33</v>
      </c>
      <c r="W24" s="17"/>
      <c r="X24" s="17">
        <v>34</v>
      </c>
      <c r="Y24" s="17"/>
      <c r="Z24" s="17">
        <v>34</v>
      </c>
      <c r="AA24" s="17"/>
      <c r="AB24" s="17">
        <v>38</v>
      </c>
      <c r="AC24" s="17"/>
      <c r="AD24" s="17">
        <v>38</v>
      </c>
      <c r="AE24" s="17"/>
      <c r="AF24" s="17">
        <v>35</v>
      </c>
      <c r="AG24" s="17"/>
      <c r="AH24" s="17">
        <v>35</v>
      </c>
      <c r="AI24" s="17"/>
      <c r="AJ24" s="17">
        <v>38</v>
      </c>
      <c r="AK24" s="17"/>
      <c r="AL24" s="17">
        <v>37</v>
      </c>
      <c r="AM24" s="17"/>
      <c r="AN24" s="17">
        <v>39</v>
      </c>
      <c r="AO24" s="17"/>
      <c r="AP24" s="17">
        <v>39</v>
      </c>
      <c r="AQ24" s="17"/>
      <c r="AR24" s="17">
        <v>38</v>
      </c>
      <c r="AS24" s="17"/>
      <c r="AT24" s="17">
        <v>41</v>
      </c>
      <c r="AU24" s="17"/>
      <c r="AV24" s="17">
        <v>37</v>
      </c>
      <c r="AW24" s="17"/>
      <c r="AX24" s="17">
        <v>39</v>
      </c>
      <c r="AY24" s="17"/>
      <c r="AZ24" s="17">
        <v>39</v>
      </c>
      <c r="BA24" s="17"/>
      <c r="BB24" s="17">
        <v>39</v>
      </c>
      <c r="BC24" s="17"/>
      <c r="BD24" s="17">
        <v>38</v>
      </c>
      <c r="BE24" s="17"/>
      <c r="BF24" s="17">
        <v>36</v>
      </c>
      <c r="BG24" s="17"/>
      <c r="BH24" s="17">
        <v>38</v>
      </c>
      <c r="BI24" s="17"/>
      <c r="BJ24" s="17">
        <v>36</v>
      </c>
      <c r="BK24" s="17"/>
      <c r="BL24" s="17">
        <v>40</v>
      </c>
      <c r="BM24" s="17"/>
      <c r="BN24" s="17">
        <v>35</v>
      </c>
      <c r="BO24" s="17"/>
      <c r="BP24" s="17">
        <v>38</v>
      </c>
      <c r="BQ24" s="17"/>
      <c r="BR24" s="17">
        <v>39</v>
      </c>
      <c r="BS24" s="17"/>
      <c r="BT24" s="17">
        <v>41</v>
      </c>
      <c r="BU24" s="17"/>
      <c r="BV24" s="17">
        <v>44</v>
      </c>
      <c r="BW24" s="17"/>
      <c r="BX24" s="17">
        <v>52</v>
      </c>
      <c r="BY24" s="17"/>
      <c r="BZ24" s="17">
        <v>44</v>
      </c>
      <c r="CA24" s="17"/>
      <c r="CB24" s="17">
        <v>39</v>
      </c>
      <c r="CC24" s="17"/>
      <c r="CD24" s="17">
        <v>42</v>
      </c>
      <c r="CE24" s="17"/>
      <c r="CF24" s="17">
        <v>37</v>
      </c>
      <c r="CG24" s="17"/>
      <c r="CH24" s="17">
        <v>37</v>
      </c>
      <c r="CI24" s="17"/>
      <c r="CJ24" s="17">
        <v>37</v>
      </c>
      <c r="CK24" s="17"/>
      <c r="CL24" s="17">
        <v>37</v>
      </c>
      <c r="CM24" s="17"/>
      <c r="CN24" s="17">
        <v>31</v>
      </c>
      <c r="CO24" s="17"/>
      <c r="CP24" s="17">
        <v>34</v>
      </c>
      <c r="CQ24" s="17"/>
      <c r="CR24" s="17">
        <v>37</v>
      </c>
      <c r="CS24" s="17"/>
      <c r="CT24" s="17">
        <v>35</v>
      </c>
      <c r="CU24" s="17"/>
      <c r="CV24" s="17">
        <v>32.299999999999997</v>
      </c>
      <c r="CW24" s="17"/>
      <c r="CX24" s="17">
        <v>32.5</v>
      </c>
      <c r="CY24" s="17"/>
      <c r="CZ24" s="17">
        <v>31.4</v>
      </c>
      <c r="DA24" s="17"/>
      <c r="DB24" s="17">
        <v>31</v>
      </c>
      <c r="DC24" s="17"/>
      <c r="DD24" s="17">
        <v>28.8</v>
      </c>
      <c r="DE24" s="17"/>
      <c r="DF24" s="17">
        <v>32.9</v>
      </c>
      <c r="DG24" s="17"/>
      <c r="DH24" s="17">
        <v>33.299999999999997</v>
      </c>
      <c r="DI24" s="17"/>
      <c r="DJ24" s="17">
        <v>30.5</v>
      </c>
      <c r="DK24" s="17"/>
      <c r="DL24" s="17">
        <v>31.7</v>
      </c>
      <c r="DM24" s="17"/>
      <c r="DN24" s="17">
        <v>30.4</v>
      </c>
      <c r="DO24" s="17"/>
      <c r="DP24" s="17">
        <v>30.3</v>
      </c>
      <c r="DQ24" s="17"/>
      <c r="DR24" s="17">
        <v>28.3</v>
      </c>
      <c r="DS24" s="17"/>
      <c r="DT24" s="17">
        <v>31.2</v>
      </c>
      <c r="DU24" s="17"/>
      <c r="DV24" s="17">
        <v>33.700000000000003</v>
      </c>
      <c r="DW24" s="17"/>
      <c r="DX24" s="17">
        <v>33.5</v>
      </c>
      <c r="DY24" s="17"/>
      <c r="DZ24" s="17">
        <v>28.7</v>
      </c>
      <c r="EA24" s="17"/>
      <c r="EB24" s="17">
        <v>29.9</v>
      </c>
      <c r="EC24" s="17"/>
      <c r="ED24" s="17">
        <v>32.1</v>
      </c>
      <c r="EE24" s="17"/>
      <c r="EF24" s="17">
        <v>28.9</v>
      </c>
      <c r="EG24" s="17"/>
      <c r="EH24" s="17">
        <v>29</v>
      </c>
      <c r="EI24" s="17"/>
      <c r="EJ24" s="17">
        <v>29.4</v>
      </c>
      <c r="EK24" s="17"/>
      <c r="EL24" s="17">
        <v>29</v>
      </c>
      <c r="EM24" s="17"/>
      <c r="EN24" s="17">
        <v>29</v>
      </c>
      <c r="EO24" s="17"/>
      <c r="EP24" s="17">
        <v>28.8</v>
      </c>
      <c r="EQ24" s="17"/>
      <c r="ER24" s="17">
        <v>35.700000000000003</v>
      </c>
      <c r="ES24" s="17"/>
      <c r="ET24" s="17">
        <v>30.7</v>
      </c>
      <c r="EU24" s="17"/>
      <c r="EV24" s="17">
        <v>31.2</v>
      </c>
      <c r="EW24" s="17"/>
      <c r="EX24" s="17">
        <v>27.5</v>
      </c>
      <c r="EY24" s="17"/>
      <c r="EZ24" s="17">
        <v>26.8</v>
      </c>
      <c r="FA24" s="17"/>
      <c r="FB24" s="17">
        <v>28.2</v>
      </c>
      <c r="FC24" s="17"/>
      <c r="FD24" s="17">
        <v>26.2</v>
      </c>
      <c r="FE24" s="17"/>
      <c r="FF24" s="17">
        <v>29.3</v>
      </c>
      <c r="FG24" s="17"/>
      <c r="FH24" s="17">
        <v>27.3</v>
      </c>
      <c r="FI24" s="17"/>
      <c r="FJ24" s="17">
        <v>26.8</v>
      </c>
      <c r="FK24" s="17"/>
      <c r="FL24" s="17">
        <v>28</v>
      </c>
      <c r="FM24" s="17"/>
      <c r="FN24" s="17"/>
      <c r="FO24" s="17"/>
      <c r="FP24" s="17">
        <v>24.5</v>
      </c>
      <c r="FQ24" s="17"/>
      <c r="FR24" s="17">
        <v>26.9</v>
      </c>
      <c r="FS24" s="17"/>
      <c r="FT24" s="17">
        <v>25.9</v>
      </c>
      <c r="FU24" s="17"/>
      <c r="FV24" s="17">
        <v>25.8</v>
      </c>
      <c r="FW24" s="17"/>
      <c r="FX24" s="17">
        <v>24</v>
      </c>
      <c r="FY24" s="17"/>
      <c r="FZ24" s="17">
        <v>24.9</v>
      </c>
      <c r="GA24" s="17"/>
      <c r="GB24" s="17">
        <v>22.5</v>
      </c>
      <c r="GC24" s="17"/>
      <c r="GD24" s="17">
        <v>21</v>
      </c>
      <c r="GE24" s="17"/>
      <c r="GF24" s="17"/>
      <c r="GG24" s="17">
        <v>20.8</v>
      </c>
      <c r="GH24" s="19"/>
      <c r="GI24" s="19"/>
      <c r="GJ24" s="19"/>
      <c r="GK24" s="19"/>
      <c r="GL24" s="19"/>
      <c r="GM24" s="19"/>
      <c r="GN24" s="19"/>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row>
    <row r="25" spans="1:220" ht="11.1" customHeight="1" x14ac:dyDescent="0.2">
      <c r="A25" s="16" t="s">
        <v>59</v>
      </c>
      <c r="B25" s="17"/>
      <c r="C25" s="17"/>
      <c r="F25" s="17">
        <v>8.1</v>
      </c>
      <c r="G25" s="17"/>
      <c r="H25" s="17"/>
      <c r="I25" s="17">
        <v>7.8</v>
      </c>
      <c r="J25" s="17"/>
      <c r="K25" s="17"/>
      <c r="L25" s="17">
        <v>8.3000000000000007</v>
      </c>
      <c r="M25" s="17"/>
      <c r="N25" s="17"/>
      <c r="O25" s="17">
        <v>9.5</v>
      </c>
      <c r="P25" s="17"/>
      <c r="Q25" s="17"/>
      <c r="R25" s="17">
        <v>11.3</v>
      </c>
      <c r="S25" s="17">
        <v>12</v>
      </c>
      <c r="T25" s="17">
        <v>11</v>
      </c>
      <c r="U25" s="17">
        <v>10</v>
      </c>
      <c r="V25" s="17">
        <v>10</v>
      </c>
      <c r="W25" s="17"/>
      <c r="X25" s="17">
        <v>8</v>
      </c>
      <c r="Y25" s="17"/>
      <c r="Z25" s="17">
        <v>10</v>
      </c>
      <c r="AA25" s="17"/>
      <c r="AB25" s="17">
        <v>10</v>
      </c>
      <c r="AC25" s="17"/>
      <c r="AD25" s="17">
        <v>13</v>
      </c>
      <c r="AE25" s="17"/>
      <c r="AF25" s="17">
        <v>12</v>
      </c>
      <c r="AG25" s="17"/>
      <c r="AH25" s="17">
        <v>11</v>
      </c>
      <c r="AI25" s="17"/>
      <c r="AJ25" s="17">
        <v>10</v>
      </c>
      <c r="AK25" s="17"/>
      <c r="AL25" s="17">
        <v>10</v>
      </c>
      <c r="AM25" s="17"/>
      <c r="AN25" s="17">
        <v>12</v>
      </c>
      <c r="AO25" s="17"/>
      <c r="AP25" s="17">
        <v>14</v>
      </c>
      <c r="AQ25" s="17"/>
      <c r="AR25" s="17">
        <v>12</v>
      </c>
      <c r="AS25" s="17"/>
      <c r="AT25" s="17">
        <v>12</v>
      </c>
      <c r="AU25" s="17"/>
      <c r="AV25" s="17">
        <v>13</v>
      </c>
      <c r="AW25" s="17"/>
      <c r="AX25" s="17">
        <v>16</v>
      </c>
      <c r="AY25" s="17"/>
      <c r="AZ25" s="17">
        <v>15</v>
      </c>
      <c r="BA25" s="17"/>
      <c r="BB25" s="17">
        <v>19</v>
      </c>
      <c r="BC25" s="17"/>
      <c r="BD25" s="17">
        <v>15</v>
      </c>
      <c r="BE25" s="17"/>
      <c r="BF25" s="17">
        <v>15</v>
      </c>
      <c r="BG25" s="17"/>
      <c r="BH25" s="17">
        <v>13</v>
      </c>
      <c r="BI25" s="17"/>
      <c r="BJ25" s="17">
        <v>14</v>
      </c>
      <c r="BK25" s="17"/>
      <c r="BL25" s="17">
        <v>14</v>
      </c>
      <c r="BM25" s="17"/>
      <c r="BN25" s="17">
        <v>16</v>
      </c>
      <c r="BO25" s="17"/>
      <c r="BP25" s="17">
        <v>16</v>
      </c>
      <c r="BQ25" s="17"/>
      <c r="BR25" s="17">
        <v>15</v>
      </c>
      <c r="BS25" s="17"/>
      <c r="BT25" s="17">
        <v>26</v>
      </c>
      <c r="BU25" s="17"/>
      <c r="BV25" s="17">
        <v>21</v>
      </c>
      <c r="BW25" s="17"/>
      <c r="BX25" s="17">
        <v>32</v>
      </c>
      <c r="BY25" s="17"/>
      <c r="BZ25" s="17">
        <v>22</v>
      </c>
      <c r="CA25" s="17"/>
      <c r="CB25" s="17">
        <v>17</v>
      </c>
      <c r="CC25" s="17"/>
      <c r="CD25" s="17">
        <v>18</v>
      </c>
      <c r="CE25" s="17"/>
      <c r="CF25" s="17">
        <v>19</v>
      </c>
      <c r="CG25" s="17"/>
      <c r="CH25" s="17">
        <v>15</v>
      </c>
      <c r="CI25" s="17"/>
      <c r="CJ25" s="17">
        <v>14</v>
      </c>
      <c r="CK25" s="17"/>
      <c r="CL25" s="17">
        <v>14</v>
      </c>
      <c r="CM25" s="17"/>
      <c r="CN25" s="17">
        <v>13</v>
      </c>
      <c r="CO25" s="17"/>
      <c r="CP25" s="17">
        <v>12</v>
      </c>
      <c r="CQ25" s="17"/>
      <c r="CR25" s="17">
        <v>12</v>
      </c>
      <c r="CS25" s="17"/>
      <c r="CT25" s="17">
        <v>11</v>
      </c>
      <c r="CU25" s="17"/>
      <c r="CV25" s="17">
        <v>9.9</v>
      </c>
      <c r="CW25" s="17"/>
      <c r="CX25" s="17">
        <v>9.4</v>
      </c>
      <c r="CY25" s="17"/>
      <c r="CZ25" s="17">
        <v>8.1999999999999993</v>
      </c>
      <c r="DA25" s="17"/>
      <c r="DB25" s="17">
        <v>9</v>
      </c>
      <c r="DC25" s="17"/>
      <c r="DD25" s="17">
        <v>8.1999999999999993</v>
      </c>
      <c r="DE25" s="17"/>
      <c r="DF25" s="17">
        <v>7.4</v>
      </c>
      <c r="DG25" s="17"/>
      <c r="DH25" s="17">
        <v>7.7</v>
      </c>
      <c r="DI25" s="17"/>
      <c r="DJ25" s="17">
        <v>6.8</v>
      </c>
      <c r="DK25" s="17"/>
      <c r="DL25" s="17">
        <v>6.4</v>
      </c>
      <c r="DM25" s="17"/>
      <c r="DN25" s="17">
        <v>6.9</v>
      </c>
      <c r="DO25" s="17"/>
      <c r="DP25" s="17">
        <v>8.1</v>
      </c>
      <c r="DQ25" s="17"/>
      <c r="DR25" s="17">
        <v>6.8</v>
      </c>
      <c r="DS25" s="17"/>
      <c r="DT25" s="17">
        <v>6.8</v>
      </c>
      <c r="DU25" s="17"/>
      <c r="DV25" s="17">
        <v>8.3000000000000007</v>
      </c>
      <c r="DW25" s="17"/>
      <c r="DX25" s="17">
        <v>8.3000000000000007</v>
      </c>
      <c r="DY25" s="17"/>
      <c r="DZ25" s="17">
        <v>8.4</v>
      </c>
      <c r="EA25" s="17"/>
      <c r="EB25" s="17">
        <v>6.4</v>
      </c>
      <c r="EC25" s="17"/>
      <c r="ED25" s="17">
        <v>6.5</v>
      </c>
      <c r="EE25" s="17"/>
      <c r="EF25" s="17">
        <v>7.2</v>
      </c>
      <c r="EG25" s="17"/>
      <c r="EH25" s="17">
        <v>9.1</v>
      </c>
      <c r="EI25" s="17"/>
      <c r="EJ25" s="17">
        <v>5.5</v>
      </c>
      <c r="EK25" s="17"/>
      <c r="EL25" s="17">
        <v>7</v>
      </c>
      <c r="EM25" s="17"/>
      <c r="EN25" s="17">
        <v>7</v>
      </c>
      <c r="EO25" s="17"/>
      <c r="EP25" s="17">
        <v>7.5</v>
      </c>
      <c r="EQ25" s="17"/>
      <c r="ER25" s="17">
        <v>13.7</v>
      </c>
      <c r="ES25" s="17"/>
      <c r="ET25" s="17">
        <v>7.4</v>
      </c>
      <c r="EU25" s="17"/>
      <c r="EV25" s="17">
        <v>5.4</v>
      </c>
      <c r="EW25" s="17"/>
      <c r="EX25" s="17">
        <v>5.3</v>
      </c>
      <c r="EY25" s="17"/>
      <c r="EZ25" s="17">
        <v>6.49</v>
      </c>
      <c r="FA25" s="17"/>
      <c r="FB25" s="17">
        <v>6.29</v>
      </c>
      <c r="FC25" s="17"/>
      <c r="FD25" s="17">
        <v>5.2</v>
      </c>
      <c r="FE25" s="17"/>
      <c r="FF25" s="17">
        <v>8.4</v>
      </c>
      <c r="FG25" s="17"/>
      <c r="FH25" s="17">
        <v>5.0999999999999996</v>
      </c>
      <c r="FI25" s="17"/>
      <c r="FJ25" s="17">
        <v>4.4000000000000004</v>
      </c>
      <c r="FK25" s="17"/>
      <c r="FL25" s="17">
        <v>5.3</v>
      </c>
      <c r="FM25" s="17"/>
      <c r="FN25" s="17"/>
      <c r="FO25" s="17"/>
      <c r="FP25" s="17">
        <v>7.1</v>
      </c>
      <c r="FQ25" s="17"/>
      <c r="FR25" s="17">
        <v>6.6</v>
      </c>
      <c r="FS25" s="17"/>
      <c r="FT25" s="17">
        <v>4.9000000000000004</v>
      </c>
      <c r="FU25" s="17"/>
      <c r="FV25" s="17">
        <v>5.7</v>
      </c>
      <c r="FW25" s="17"/>
      <c r="FX25" s="17">
        <v>4.8</v>
      </c>
      <c r="FY25" s="17"/>
      <c r="FZ25" s="17">
        <v>5</v>
      </c>
      <c r="GA25" s="17"/>
      <c r="GB25" s="17">
        <v>4.2</v>
      </c>
      <c r="GC25" s="17"/>
      <c r="GD25" s="17">
        <v>4.8</v>
      </c>
      <c r="GE25" s="17"/>
      <c r="GF25" s="17"/>
      <c r="GG25" s="17">
        <v>5</v>
      </c>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row>
    <row r="26" spans="1:220" ht="11.1" customHeight="1" x14ac:dyDescent="0.2">
      <c r="A26" s="16" t="s">
        <v>60</v>
      </c>
      <c r="B26" s="17"/>
      <c r="C26" s="17"/>
      <c r="F26" s="17">
        <v>1.7</v>
      </c>
      <c r="G26" s="17"/>
      <c r="H26" s="17"/>
      <c r="I26" s="17">
        <v>2.9</v>
      </c>
      <c r="J26" s="17"/>
      <c r="K26" s="17"/>
      <c r="L26" s="17">
        <v>2.2999999999999998</v>
      </c>
      <c r="M26" s="17"/>
      <c r="N26" s="17"/>
      <c r="O26" s="17">
        <v>2.5</v>
      </c>
      <c r="P26" s="17"/>
      <c r="Q26" s="17"/>
      <c r="R26" s="17">
        <v>2.1</v>
      </c>
      <c r="S26" s="17">
        <v>2</v>
      </c>
      <c r="T26" s="17">
        <v>3</v>
      </c>
      <c r="U26" s="17">
        <v>2</v>
      </c>
      <c r="V26" s="17">
        <v>3</v>
      </c>
      <c r="W26" s="17"/>
      <c r="X26" s="17">
        <v>3</v>
      </c>
      <c r="Y26" s="17"/>
      <c r="Z26" s="17">
        <v>3</v>
      </c>
      <c r="AA26" s="17"/>
      <c r="AB26" s="17">
        <v>1</v>
      </c>
      <c r="AC26" s="17"/>
      <c r="AD26" s="17">
        <v>2</v>
      </c>
      <c r="AE26" s="17"/>
      <c r="AF26" s="17">
        <v>3</v>
      </c>
      <c r="AG26" s="17"/>
      <c r="AH26" s="17">
        <v>2</v>
      </c>
      <c r="AI26" s="17"/>
      <c r="AJ26" s="17">
        <v>2</v>
      </c>
      <c r="AK26" s="17"/>
      <c r="AL26" s="17">
        <v>3</v>
      </c>
      <c r="AM26" s="17"/>
      <c r="AN26" s="17">
        <v>3</v>
      </c>
      <c r="AO26" s="17"/>
      <c r="AP26" s="17">
        <v>2</v>
      </c>
      <c r="AQ26" s="17"/>
      <c r="AR26" s="17">
        <v>2</v>
      </c>
      <c r="AS26" s="17"/>
      <c r="AT26" s="17">
        <v>2</v>
      </c>
      <c r="AU26" s="17"/>
      <c r="AV26" s="17">
        <v>2</v>
      </c>
      <c r="AW26" s="17"/>
      <c r="AX26" s="17">
        <v>3</v>
      </c>
      <c r="AY26" s="17"/>
      <c r="AZ26" s="17">
        <v>2</v>
      </c>
      <c r="BA26" s="17"/>
      <c r="BB26" s="17">
        <v>2</v>
      </c>
      <c r="BC26" s="17"/>
      <c r="BD26" s="17">
        <v>2</v>
      </c>
      <c r="BE26" s="17"/>
      <c r="BF26" s="17">
        <v>1</v>
      </c>
      <c r="BG26" s="17"/>
      <c r="BH26" s="17">
        <v>2</v>
      </c>
      <c r="BI26" s="17"/>
      <c r="BJ26" s="17">
        <v>2</v>
      </c>
      <c r="BK26" s="17"/>
      <c r="BL26" s="17">
        <v>2</v>
      </c>
      <c r="BM26" s="17"/>
      <c r="BN26" s="17">
        <v>2</v>
      </c>
      <c r="BO26" s="17"/>
      <c r="BP26" s="17">
        <v>2</v>
      </c>
      <c r="BQ26" s="17"/>
      <c r="BR26" s="17">
        <v>1</v>
      </c>
      <c r="BS26" s="17"/>
      <c r="BT26" s="17">
        <v>2</v>
      </c>
      <c r="BU26" s="17"/>
      <c r="BV26" s="17">
        <v>3</v>
      </c>
      <c r="BW26" s="17"/>
      <c r="BX26" s="17">
        <v>6</v>
      </c>
      <c r="BY26" s="17"/>
      <c r="BZ26" s="17">
        <v>3</v>
      </c>
      <c r="CA26" s="17"/>
      <c r="CB26" s="17">
        <v>3</v>
      </c>
      <c r="CC26" s="17"/>
      <c r="CD26" s="17">
        <v>1</v>
      </c>
      <c r="CE26" s="17"/>
      <c r="CF26" s="17">
        <v>2</v>
      </c>
      <c r="CG26" s="17"/>
      <c r="CH26" s="17">
        <v>1</v>
      </c>
      <c r="CI26" s="17"/>
      <c r="CJ26" s="17">
        <v>1</v>
      </c>
      <c r="CK26" s="17"/>
      <c r="CL26" s="17">
        <v>1</v>
      </c>
      <c r="CM26" s="17"/>
      <c r="CN26" s="17">
        <v>2</v>
      </c>
      <c r="CO26" s="17"/>
      <c r="CP26" s="17">
        <v>2</v>
      </c>
      <c r="CQ26" s="17"/>
      <c r="CR26" s="17">
        <v>2</v>
      </c>
      <c r="CS26" s="17"/>
      <c r="CT26" s="17">
        <v>2.2999999999999998</v>
      </c>
      <c r="CU26" s="17"/>
      <c r="CV26" s="17">
        <v>1.3</v>
      </c>
      <c r="CW26" s="17"/>
      <c r="CX26" s="17">
        <v>3.1</v>
      </c>
      <c r="CY26" s="17"/>
      <c r="CZ26" s="17">
        <v>1.2</v>
      </c>
      <c r="DA26" s="17"/>
      <c r="DB26" s="17">
        <v>1</v>
      </c>
      <c r="DC26" s="17"/>
      <c r="DD26" s="17">
        <v>2.1</v>
      </c>
      <c r="DE26" s="17"/>
      <c r="DF26" s="17">
        <v>2.5</v>
      </c>
      <c r="DG26" s="17"/>
      <c r="DH26" s="17">
        <v>1.4</v>
      </c>
      <c r="DI26" s="17"/>
      <c r="DJ26" s="17">
        <v>2</v>
      </c>
      <c r="DK26" s="17"/>
      <c r="DL26" s="17">
        <v>1.7</v>
      </c>
      <c r="DM26" s="17"/>
      <c r="DN26" s="17">
        <v>2.2999999999999998</v>
      </c>
      <c r="DO26" s="17"/>
      <c r="DP26" s="17">
        <v>2.1</v>
      </c>
      <c r="DQ26" s="17"/>
      <c r="DR26" s="17">
        <v>1.5</v>
      </c>
      <c r="DS26" s="17"/>
      <c r="DT26" s="17">
        <v>2.1</v>
      </c>
      <c r="DU26" s="17"/>
      <c r="DV26" s="17">
        <v>1.49</v>
      </c>
      <c r="DW26" s="17"/>
      <c r="DX26" s="17">
        <v>2.1</v>
      </c>
      <c r="DY26" s="17"/>
      <c r="DZ26" s="17">
        <v>1.1000000000000001</v>
      </c>
      <c r="EA26" s="17"/>
      <c r="EB26" s="17">
        <v>2.1</v>
      </c>
      <c r="EC26" s="17"/>
      <c r="ED26" s="17">
        <v>2.1</v>
      </c>
      <c r="EE26" s="17"/>
      <c r="EF26" s="17">
        <v>1.6</v>
      </c>
      <c r="EG26" s="17"/>
      <c r="EH26" s="17">
        <v>1.8</v>
      </c>
      <c r="EI26" s="17"/>
      <c r="EJ26" s="17">
        <v>1.4</v>
      </c>
      <c r="EK26" s="17"/>
      <c r="EL26" s="17">
        <v>2</v>
      </c>
      <c r="EM26" s="17"/>
      <c r="EN26" s="17">
        <v>1</v>
      </c>
      <c r="EO26" s="17"/>
      <c r="EP26" s="17">
        <v>2.4</v>
      </c>
      <c r="EQ26" s="17"/>
      <c r="ER26" s="17">
        <v>1.4</v>
      </c>
      <c r="ES26" s="17"/>
      <c r="ET26" s="17">
        <v>3</v>
      </c>
      <c r="EU26" s="17"/>
      <c r="EV26" s="17">
        <v>1.7</v>
      </c>
      <c r="EW26" s="17"/>
      <c r="EX26" s="17">
        <v>1.7</v>
      </c>
      <c r="EY26" s="17"/>
      <c r="EZ26" s="17">
        <v>1.4</v>
      </c>
      <c r="FA26" s="17"/>
      <c r="FB26" s="17">
        <v>1.2</v>
      </c>
      <c r="FC26" s="17"/>
      <c r="FD26" s="17">
        <v>1.2</v>
      </c>
      <c r="FE26" s="17"/>
      <c r="FF26" s="17">
        <v>0.9</v>
      </c>
      <c r="FG26" s="17"/>
      <c r="FH26" s="17">
        <v>2.2000000000000002</v>
      </c>
      <c r="FI26" s="17"/>
      <c r="FJ26" s="17">
        <v>1.2</v>
      </c>
      <c r="FK26" s="17"/>
      <c r="FL26" s="17">
        <v>1.6</v>
      </c>
      <c r="FM26" s="17"/>
      <c r="FN26" s="17"/>
      <c r="FO26" s="17"/>
      <c r="FP26" s="17">
        <v>2</v>
      </c>
      <c r="FQ26" s="17"/>
      <c r="FR26" s="17">
        <v>1.5</v>
      </c>
      <c r="FS26" s="17"/>
      <c r="FT26" s="17">
        <v>1.3</v>
      </c>
      <c r="FU26" s="17"/>
      <c r="FV26" s="17">
        <v>1.9</v>
      </c>
      <c r="FW26" s="17"/>
      <c r="FX26" s="17">
        <v>2.7</v>
      </c>
      <c r="FY26" s="17"/>
      <c r="FZ26" s="17">
        <v>1.6</v>
      </c>
      <c r="GA26" s="17"/>
      <c r="GB26" s="17">
        <v>1.9</v>
      </c>
      <c r="GC26" s="17"/>
      <c r="GD26" s="17">
        <v>1</v>
      </c>
      <c r="GE26" s="17"/>
      <c r="GF26" s="17"/>
      <c r="GG26" s="17">
        <v>1.3</v>
      </c>
      <c r="GH26" s="20"/>
      <c r="GI26" s="19"/>
      <c r="GJ26" s="19"/>
      <c r="GK26" s="19"/>
      <c r="GL26" s="19"/>
      <c r="GM26" s="19"/>
      <c r="GN26" s="19"/>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row>
    <row r="27" spans="1:220" ht="11.1" customHeight="1" x14ac:dyDescent="0.2">
      <c r="A27" s="16" t="s">
        <v>61</v>
      </c>
      <c r="F27" s="12">
        <f>IF(F24&gt;0,F21+F22-F24-F25,"")</f>
        <v>-36.599999999999994</v>
      </c>
      <c r="G27" s="12" t="str">
        <f t="shared" ref="G27:BR27" si="3">IF(G24&gt;0,G21+G22-G24-G25,"")</f>
        <v/>
      </c>
      <c r="H27" s="12" t="str">
        <f t="shared" si="3"/>
        <v/>
      </c>
      <c r="I27" s="12">
        <f t="shared" si="3"/>
        <v>-33.300000000000004</v>
      </c>
      <c r="J27" s="12" t="str">
        <f t="shared" si="3"/>
        <v/>
      </c>
      <c r="K27" s="12" t="str">
        <f t="shared" si="3"/>
        <v/>
      </c>
      <c r="L27" s="12">
        <f t="shared" si="3"/>
        <v>-35</v>
      </c>
      <c r="M27" s="12" t="str">
        <f t="shared" si="3"/>
        <v/>
      </c>
      <c r="N27" s="12" t="str">
        <f t="shared" si="3"/>
        <v/>
      </c>
      <c r="O27" s="12">
        <f t="shared" si="3"/>
        <v>-36</v>
      </c>
      <c r="P27" s="12" t="str">
        <f t="shared" si="3"/>
        <v/>
      </c>
      <c r="Q27" s="12" t="str">
        <f t="shared" si="3"/>
        <v/>
      </c>
      <c r="R27" s="12">
        <f t="shared" si="3"/>
        <v>-44</v>
      </c>
      <c r="S27" s="12">
        <f t="shared" si="3"/>
        <v>-44</v>
      </c>
      <c r="T27" s="12">
        <f t="shared" si="3"/>
        <v>-38</v>
      </c>
      <c r="U27" s="12">
        <f t="shared" si="3"/>
        <v>-41</v>
      </c>
      <c r="V27" s="12">
        <f t="shared" si="3"/>
        <v>-38</v>
      </c>
      <c r="W27" s="12" t="str">
        <f t="shared" si="3"/>
        <v/>
      </c>
      <c r="X27" s="12">
        <f t="shared" si="3"/>
        <v>-37</v>
      </c>
      <c r="Y27" s="12" t="str">
        <f t="shared" si="3"/>
        <v/>
      </c>
      <c r="Z27" s="12">
        <f t="shared" si="3"/>
        <v>-39</v>
      </c>
      <c r="AA27" s="12" t="str">
        <f t="shared" si="3"/>
        <v/>
      </c>
      <c r="AB27" s="12">
        <f t="shared" si="3"/>
        <v>-43</v>
      </c>
      <c r="AC27" s="12" t="str">
        <f t="shared" si="3"/>
        <v/>
      </c>
      <c r="AD27" s="12">
        <f t="shared" si="3"/>
        <v>-47</v>
      </c>
      <c r="AE27" s="12" t="str">
        <f t="shared" si="3"/>
        <v/>
      </c>
      <c r="AF27" s="12">
        <f t="shared" si="3"/>
        <v>-41</v>
      </c>
      <c r="AG27" s="12" t="str">
        <f t="shared" si="3"/>
        <v/>
      </c>
      <c r="AH27" s="12">
        <f t="shared" si="3"/>
        <v>-41</v>
      </c>
      <c r="AI27" s="12" t="str">
        <f t="shared" si="3"/>
        <v/>
      </c>
      <c r="AJ27" s="12">
        <f t="shared" si="3"/>
        <v>-42</v>
      </c>
      <c r="AK27" s="12" t="str">
        <f t="shared" si="3"/>
        <v/>
      </c>
      <c r="AL27" s="12">
        <f t="shared" si="3"/>
        <v>-43</v>
      </c>
      <c r="AM27" s="12" t="str">
        <f t="shared" si="3"/>
        <v/>
      </c>
      <c r="AN27" s="12">
        <f t="shared" si="3"/>
        <v>-48</v>
      </c>
      <c r="AO27" s="12" t="str">
        <f t="shared" si="3"/>
        <v/>
      </c>
      <c r="AP27" s="12">
        <f t="shared" si="3"/>
        <v>-49</v>
      </c>
      <c r="AQ27" s="12" t="str">
        <f t="shared" si="3"/>
        <v/>
      </c>
      <c r="AR27" s="12">
        <f t="shared" si="3"/>
        <v>-45</v>
      </c>
      <c r="AS27" s="12" t="str">
        <f t="shared" si="3"/>
        <v/>
      </c>
      <c r="AT27" s="12">
        <f t="shared" si="3"/>
        <v>-49</v>
      </c>
      <c r="AU27" s="12" t="str">
        <f t="shared" si="3"/>
        <v/>
      </c>
      <c r="AV27" s="12">
        <f t="shared" si="3"/>
        <v>-45</v>
      </c>
      <c r="AW27" s="12" t="str">
        <f t="shared" si="3"/>
        <v/>
      </c>
      <c r="AX27" s="12">
        <f t="shared" si="3"/>
        <v>-50</v>
      </c>
      <c r="AY27" s="12" t="str">
        <f t="shared" si="3"/>
        <v/>
      </c>
      <c r="AZ27" s="12">
        <f t="shared" si="3"/>
        <v>-50</v>
      </c>
      <c r="BA27" s="12" t="str">
        <f t="shared" si="3"/>
        <v/>
      </c>
      <c r="BB27" s="12">
        <f t="shared" si="3"/>
        <v>-55</v>
      </c>
      <c r="BC27" s="12" t="str">
        <f t="shared" si="3"/>
        <v/>
      </c>
      <c r="BD27" s="12">
        <f t="shared" si="3"/>
        <v>-49</v>
      </c>
      <c r="BE27" s="12" t="str">
        <f t="shared" si="3"/>
        <v/>
      </c>
      <c r="BF27" s="12">
        <f t="shared" si="3"/>
        <v>-47</v>
      </c>
      <c r="BG27" s="12" t="str">
        <f t="shared" si="3"/>
        <v/>
      </c>
      <c r="BH27" s="12">
        <f t="shared" si="3"/>
        <v>-47</v>
      </c>
      <c r="BI27" s="12" t="str">
        <f t="shared" si="3"/>
        <v/>
      </c>
      <c r="BJ27" s="12">
        <f t="shared" si="3"/>
        <v>-45</v>
      </c>
      <c r="BK27" s="12" t="str">
        <f t="shared" si="3"/>
        <v/>
      </c>
      <c r="BL27" s="12">
        <f t="shared" si="3"/>
        <v>-50</v>
      </c>
      <c r="BM27" s="12" t="str">
        <f t="shared" si="3"/>
        <v/>
      </c>
      <c r="BN27" s="12">
        <f t="shared" si="3"/>
        <v>-46</v>
      </c>
      <c r="BO27" s="12" t="str">
        <f t="shared" si="3"/>
        <v/>
      </c>
      <c r="BP27" s="12">
        <f t="shared" si="3"/>
        <v>-50</v>
      </c>
      <c r="BQ27" s="12" t="str">
        <f t="shared" si="3"/>
        <v/>
      </c>
      <c r="BR27" s="12">
        <f t="shared" si="3"/>
        <v>-50</v>
      </c>
      <c r="BS27" s="12" t="str">
        <f t="shared" ref="BS27:ED27" si="4">IF(BS24&gt;0,BS21+BS22-BS24-BS25,"")</f>
        <v/>
      </c>
      <c r="BT27" s="12">
        <f t="shared" si="4"/>
        <v>-64</v>
      </c>
      <c r="BU27" s="12" t="str">
        <f t="shared" si="4"/>
        <v/>
      </c>
      <c r="BV27" s="12">
        <f t="shared" si="4"/>
        <v>-63</v>
      </c>
      <c r="BW27" s="12" t="str">
        <f t="shared" si="4"/>
        <v/>
      </c>
      <c r="BX27" s="12">
        <f t="shared" si="4"/>
        <v>-83</v>
      </c>
      <c r="BY27" s="12" t="str">
        <f t="shared" si="4"/>
        <v/>
      </c>
      <c r="BZ27" s="12">
        <f t="shared" si="4"/>
        <v>-64</v>
      </c>
      <c r="CA27" s="12" t="str">
        <f t="shared" si="4"/>
        <v/>
      </c>
      <c r="CB27" s="12">
        <f t="shared" si="4"/>
        <v>-53</v>
      </c>
      <c r="CC27" s="12" t="str">
        <f t="shared" si="4"/>
        <v/>
      </c>
      <c r="CD27" s="12">
        <f t="shared" si="4"/>
        <v>-55</v>
      </c>
      <c r="CE27" s="12" t="str">
        <f t="shared" si="4"/>
        <v/>
      </c>
      <c r="CF27" s="12">
        <f t="shared" si="4"/>
        <v>-53</v>
      </c>
      <c r="CG27" s="12" t="str">
        <f t="shared" si="4"/>
        <v/>
      </c>
      <c r="CH27" s="12">
        <f t="shared" si="4"/>
        <v>-49</v>
      </c>
      <c r="CI27" s="12" t="str">
        <f t="shared" si="4"/>
        <v/>
      </c>
      <c r="CJ27" s="12">
        <f t="shared" si="4"/>
        <v>-47</v>
      </c>
      <c r="CK27" s="12" t="str">
        <f t="shared" si="4"/>
        <v/>
      </c>
      <c r="CL27" s="12">
        <f t="shared" si="4"/>
        <v>-47</v>
      </c>
      <c r="CM27" s="12" t="str">
        <f t="shared" si="4"/>
        <v/>
      </c>
      <c r="CN27" s="12">
        <f t="shared" si="4"/>
        <v>-39</v>
      </c>
      <c r="CO27" s="12" t="str">
        <f t="shared" si="4"/>
        <v/>
      </c>
      <c r="CP27" s="12">
        <f t="shared" si="4"/>
        <v>-40</v>
      </c>
      <c r="CQ27" s="12" t="str">
        <f t="shared" si="4"/>
        <v/>
      </c>
      <c r="CR27" s="12">
        <f t="shared" si="4"/>
        <v>-45</v>
      </c>
      <c r="CS27" s="12" t="str">
        <f t="shared" si="4"/>
        <v/>
      </c>
      <c r="CT27" s="12">
        <f t="shared" si="4"/>
        <v>-40.200000000000003</v>
      </c>
      <c r="CU27" s="12" t="str">
        <f t="shared" si="4"/>
        <v/>
      </c>
      <c r="CV27" s="12">
        <f t="shared" si="4"/>
        <v>-36.299999999999997</v>
      </c>
      <c r="CW27" s="12" t="str">
        <f t="shared" si="4"/>
        <v/>
      </c>
      <c r="CX27" s="12">
        <f t="shared" si="4"/>
        <v>-37</v>
      </c>
      <c r="CY27" s="12" t="str">
        <f t="shared" si="4"/>
        <v/>
      </c>
      <c r="CZ27" s="12">
        <f t="shared" si="4"/>
        <v>-34.4</v>
      </c>
      <c r="DA27" s="12" t="str">
        <f t="shared" si="4"/>
        <v/>
      </c>
      <c r="DB27" s="12">
        <f t="shared" si="4"/>
        <v>-32</v>
      </c>
      <c r="DC27" s="12" t="str">
        <f t="shared" si="4"/>
        <v/>
      </c>
      <c r="DD27" s="12">
        <f t="shared" si="4"/>
        <v>-29.099999999999998</v>
      </c>
      <c r="DE27" s="12" t="str">
        <f t="shared" si="4"/>
        <v/>
      </c>
      <c r="DF27" s="12">
        <f t="shared" si="4"/>
        <v>-34.199999999999996</v>
      </c>
      <c r="DG27" s="12" t="str">
        <f t="shared" si="4"/>
        <v/>
      </c>
      <c r="DH27" s="12">
        <f t="shared" si="4"/>
        <v>-32.200000000000003</v>
      </c>
      <c r="DI27" s="12" t="str">
        <f t="shared" si="4"/>
        <v/>
      </c>
      <c r="DJ27" s="12">
        <f t="shared" si="4"/>
        <v>-29.8</v>
      </c>
      <c r="DK27" s="12" t="str">
        <f t="shared" si="4"/>
        <v/>
      </c>
      <c r="DL27" s="12">
        <f t="shared" si="4"/>
        <v>-30.299999999999997</v>
      </c>
      <c r="DM27" s="12" t="str">
        <f t="shared" si="4"/>
        <v/>
      </c>
      <c r="DN27" s="12">
        <f t="shared" si="4"/>
        <v>-30.11</v>
      </c>
      <c r="DO27" s="12" t="str">
        <f t="shared" si="4"/>
        <v/>
      </c>
      <c r="DP27" s="12">
        <f t="shared" si="4"/>
        <v>-31.1</v>
      </c>
      <c r="DQ27" s="12" t="str">
        <f t="shared" si="4"/>
        <v/>
      </c>
      <c r="DR27" s="12">
        <f t="shared" si="4"/>
        <v>-25.000000000000004</v>
      </c>
      <c r="DS27" s="12" t="str">
        <f t="shared" si="4"/>
        <v/>
      </c>
      <c r="DT27" s="12">
        <f t="shared" si="4"/>
        <v>-31.8</v>
      </c>
      <c r="DU27" s="12" t="str">
        <f t="shared" si="4"/>
        <v/>
      </c>
      <c r="DV27" s="12">
        <f t="shared" si="4"/>
        <v>-35.300000000000004</v>
      </c>
      <c r="DW27" s="12" t="str">
        <f t="shared" si="4"/>
        <v/>
      </c>
      <c r="DX27" s="12">
        <f t="shared" si="4"/>
        <v>-36.900000000000006</v>
      </c>
      <c r="DY27" s="12" t="str">
        <f t="shared" si="4"/>
        <v/>
      </c>
      <c r="DZ27" s="12">
        <f t="shared" si="4"/>
        <v>-30.299999999999997</v>
      </c>
      <c r="EA27" s="12" t="str">
        <f t="shared" si="4"/>
        <v/>
      </c>
      <c r="EB27" s="12">
        <f t="shared" si="4"/>
        <v>-29.799999999999997</v>
      </c>
      <c r="EC27" s="12" t="str">
        <f t="shared" si="4"/>
        <v/>
      </c>
      <c r="ED27" s="12">
        <f t="shared" si="4"/>
        <v>-30.8</v>
      </c>
      <c r="EE27" s="12" t="str">
        <f t="shared" ref="EE27:GM27" si="5">IF(EE24&gt;0,EE21+EE22-EE24-EE25,"")</f>
        <v/>
      </c>
      <c r="EF27" s="12">
        <f t="shared" si="5"/>
        <v>-28.9</v>
      </c>
      <c r="EG27" s="12" t="str">
        <f t="shared" si="5"/>
        <v/>
      </c>
      <c r="EH27" s="12">
        <f t="shared" si="5"/>
        <v>-31.1</v>
      </c>
      <c r="EI27" s="12" t="str">
        <f t="shared" si="5"/>
        <v/>
      </c>
      <c r="EJ27" s="12">
        <f t="shared" si="5"/>
        <v>-26.299999999999997</v>
      </c>
      <c r="EK27" s="12" t="str">
        <f t="shared" si="5"/>
        <v/>
      </c>
      <c r="EL27" s="12">
        <f t="shared" si="5"/>
        <v>-27.9</v>
      </c>
      <c r="EM27" s="12" t="str">
        <f t="shared" si="5"/>
        <v/>
      </c>
      <c r="EN27" s="12">
        <f t="shared" si="5"/>
        <v>-27.7</v>
      </c>
      <c r="EO27" s="12" t="str">
        <f t="shared" si="5"/>
        <v/>
      </c>
      <c r="EP27" s="12">
        <f t="shared" si="5"/>
        <v>-27.5</v>
      </c>
      <c r="EQ27" s="12" t="str">
        <f t="shared" si="5"/>
        <v/>
      </c>
      <c r="ER27" s="12">
        <f t="shared" si="5"/>
        <v>-45.2</v>
      </c>
      <c r="ES27" s="12" t="str">
        <f t="shared" si="5"/>
        <v/>
      </c>
      <c r="ET27" s="12">
        <f t="shared" si="5"/>
        <v>-29.4</v>
      </c>
      <c r="EU27" s="12" t="str">
        <f t="shared" si="5"/>
        <v/>
      </c>
      <c r="EV27" s="12">
        <f t="shared" si="5"/>
        <v>-28.699999999999996</v>
      </c>
      <c r="EW27" s="12" t="str">
        <f t="shared" si="5"/>
        <v/>
      </c>
      <c r="EX27" s="12">
        <f t="shared" si="5"/>
        <v>-22.2</v>
      </c>
      <c r="EY27" s="12" t="str">
        <f t="shared" si="5"/>
        <v/>
      </c>
      <c r="EZ27" s="12">
        <f t="shared" si="5"/>
        <v>-22.590000000000003</v>
      </c>
      <c r="FA27" s="12" t="str">
        <f t="shared" si="5"/>
        <v/>
      </c>
      <c r="FB27" s="12">
        <f t="shared" si="5"/>
        <v>-25.89</v>
      </c>
      <c r="FC27" s="12" t="str">
        <f t="shared" si="5"/>
        <v/>
      </c>
      <c r="FD27" s="12">
        <f t="shared" si="5"/>
        <v>-22.91</v>
      </c>
      <c r="FE27" s="12" t="str">
        <f t="shared" si="5"/>
        <v/>
      </c>
      <c r="FF27" s="12">
        <f t="shared" si="5"/>
        <v>-29.700000000000003</v>
      </c>
      <c r="FG27" s="12" t="str">
        <f t="shared" si="5"/>
        <v/>
      </c>
      <c r="FH27" s="12">
        <f t="shared" si="5"/>
        <v>-23.5</v>
      </c>
      <c r="FI27" s="12" t="str">
        <f t="shared" si="5"/>
        <v/>
      </c>
      <c r="FJ27" s="12">
        <f t="shared" si="5"/>
        <v>-21</v>
      </c>
      <c r="FK27" s="12" t="str">
        <f t="shared" si="5"/>
        <v/>
      </c>
      <c r="FL27" s="12">
        <f t="shared" si="5"/>
        <v>-24.099999999999998</v>
      </c>
      <c r="FM27" s="12" t="str">
        <f t="shared" si="5"/>
        <v/>
      </c>
      <c r="FN27" s="12" t="str">
        <f t="shared" si="5"/>
        <v/>
      </c>
      <c r="FO27" s="12" t="str">
        <f t="shared" si="5"/>
        <v/>
      </c>
      <c r="FP27" s="12">
        <f t="shared" si="5"/>
        <v>-20.299999999999997</v>
      </c>
      <c r="FQ27" s="12" t="str">
        <f t="shared" si="5"/>
        <v/>
      </c>
      <c r="FR27" s="12">
        <f t="shared" si="5"/>
        <v>-24.11</v>
      </c>
      <c r="FS27" s="12" t="str">
        <f t="shared" si="5"/>
        <v/>
      </c>
      <c r="FT27" s="12">
        <f t="shared" si="5"/>
        <v>-19.899999999999999</v>
      </c>
      <c r="FU27" s="12" t="str">
        <f t="shared" si="5"/>
        <v/>
      </c>
      <c r="FV27" s="12">
        <f t="shared" si="5"/>
        <v>-18.600000000000001</v>
      </c>
      <c r="FW27" s="12" t="str">
        <f t="shared" si="5"/>
        <v/>
      </c>
      <c r="FX27" s="12">
        <f t="shared" si="5"/>
        <v>-18.3</v>
      </c>
      <c r="FY27" s="12" t="str">
        <f t="shared" si="5"/>
        <v/>
      </c>
      <c r="FZ27" s="12">
        <f t="shared" si="5"/>
        <v>-19.199999999999996</v>
      </c>
      <c r="GA27" s="12" t="str">
        <f t="shared" si="5"/>
        <v/>
      </c>
      <c r="GB27" s="12">
        <f t="shared" si="5"/>
        <v>-10.8</v>
      </c>
      <c r="GC27" s="12" t="str">
        <f t="shared" si="5"/>
        <v/>
      </c>
      <c r="GD27" s="12">
        <f t="shared" si="5"/>
        <v>-6.3099999999999978</v>
      </c>
      <c r="GE27" s="12" t="str">
        <f t="shared" si="5"/>
        <v/>
      </c>
      <c r="GF27" s="12" t="str">
        <f t="shared" si="5"/>
        <v/>
      </c>
      <c r="GG27" s="12">
        <f t="shared" si="5"/>
        <v>-12.600000000000001</v>
      </c>
      <c r="GH27" s="12" t="str">
        <f t="shared" si="5"/>
        <v/>
      </c>
      <c r="GI27" s="12" t="str">
        <f t="shared" si="5"/>
        <v/>
      </c>
      <c r="GJ27" s="12" t="str">
        <f t="shared" si="5"/>
        <v/>
      </c>
      <c r="GK27" s="12" t="str">
        <f t="shared" si="5"/>
        <v/>
      </c>
      <c r="GL27" s="12" t="str">
        <f t="shared" si="5"/>
        <v/>
      </c>
      <c r="GM27" s="12" t="str">
        <f t="shared" si="5"/>
        <v/>
      </c>
    </row>
    <row r="28" spans="1:220" ht="11.1" customHeight="1" x14ac:dyDescent="0.2">
      <c r="A28" s="12" t="s">
        <v>187</v>
      </c>
      <c r="X28" s="31">
        <v>-35.6</v>
      </c>
      <c r="Z28" s="31">
        <v>-38.299999999999997</v>
      </c>
      <c r="AB28" s="31">
        <v>-43</v>
      </c>
      <c r="AD28" s="31">
        <v>-47.2</v>
      </c>
      <c r="AF28" s="31">
        <v>-41.1</v>
      </c>
      <c r="AH28" s="31">
        <v>-41.1</v>
      </c>
      <c r="AJ28" s="31">
        <v>-42.5</v>
      </c>
      <c r="AL28" s="31">
        <v>-42.5</v>
      </c>
      <c r="AN28" s="31">
        <v>-47.6</v>
      </c>
      <c r="AO28" s="31"/>
      <c r="AP28" s="31"/>
      <c r="AQ28" s="31"/>
    </row>
    <row r="30" spans="1:220" ht="11.1" customHeight="1" x14ac:dyDescent="0.2">
      <c r="A30" s="12" t="s">
        <v>5</v>
      </c>
    </row>
    <row r="31" spans="1:220" ht="11.1" customHeight="1" x14ac:dyDescent="0.2">
      <c r="A31" s="12" t="s">
        <v>68</v>
      </c>
    </row>
    <row r="32" spans="1:220" ht="11.1" customHeight="1" x14ac:dyDescent="0.2">
      <c r="A32" s="12" t="s">
        <v>63</v>
      </c>
    </row>
    <row r="34" spans="1:217" ht="11.1" customHeight="1" x14ac:dyDescent="0.2">
      <c r="A34" s="21" t="s">
        <v>69</v>
      </c>
      <c r="D34" s="22">
        <v>1.6</v>
      </c>
      <c r="E34" s="17"/>
      <c r="F34" s="17">
        <v>1.2</v>
      </c>
      <c r="G34" s="17"/>
      <c r="H34" s="17">
        <v>1.5</v>
      </c>
      <c r="I34" s="17"/>
      <c r="J34" s="17"/>
      <c r="K34" s="17">
        <v>1.9</v>
      </c>
      <c r="L34" s="17"/>
      <c r="M34" s="17"/>
      <c r="N34" s="17"/>
      <c r="O34" s="17">
        <v>2.2000000000000002</v>
      </c>
      <c r="P34" s="17"/>
      <c r="Q34" s="17"/>
      <c r="R34" s="17"/>
      <c r="S34" s="17">
        <v>1</v>
      </c>
      <c r="T34" s="17">
        <v>1</v>
      </c>
      <c r="U34" s="17">
        <v>1</v>
      </c>
      <c r="V34" s="17">
        <v>1</v>
      </c>
      <c r="W34" s="17"/>
      <c r="X34" s="17">
        <v>2</v>
      </c>
      <c r="Y34" s="17"/>
      <c r="Z34" s="17">
        <v>1</v>
      </c>
      <c r="AA34" s="17"/>
      <c r="AB34" s="17">
        <v>1</v>
      </c>
      <c r="AC34" s="17"/>
      <c r="AD34" s="17">
        <v>1</v>
      </c>
      <c r="AE34" s="17"/>
      <c r="AF34" s="17">
        <v>1</v>
      </c>
      <c r="AG34" s="17"/>
      <c r="AH34" s="17">
        <v>0</v>
      </c>
      <c r="AI34" s="17"/>
      <c r="AJ34" s="17">
        <v>1</v>
      </c>
      <c r="AK34" s="17"/>
      <c r="AL34" s="17">
        <v>0</v>
      </c>
      <c r="AM34" s="17"/>
      <c r="AN34" s="17">
        <v>0</v>
      </c>
      <c r="AO34" s="17"/>
      <c r="AP34" s="17">
        <v>1</v>
      </c>
      <c r="AQ34" s="17"/>
      <c r="AR34" s="17">
        <v>2</v>
      </c>
      <c r="AS34" s="17"/>
      <c r="AT34" s="17">
        <v>2</v>
      </c>
      <c r="AU34" s="17"/>
      <c r="AV34" s="17">
        <v>0</v>
      </c>
      <c r="AW34" s="17"/>
      <c r="AX34" s="17">
        <v>1</v>
      </c>
      <c r="AY34" s="17"/>
      <c r="AZ34" s="17">
        <v>1</v>
      </c>
      <c r="BA34" s="17"/>
      <c r="BB34" s="17">
        <v>0</v>
      </c>
      <c r="BC34" s="17"/>
      <c r="BD34" s="17">
        <v>0</v>
      </c>
      <c r="BE34" s="17"/>
      <c r="BF34" s="17">
        <v>1</v>
      </c>
      <c r="BG34" s="17"/>
      <c r="BH34" s="17">
        <v>1</v>
      </c>
      <c r="BI34" s="17"/>
      <c r="BJ34" s="17">
        <v>1</v>
      </c>
      <c r="BK34" s="17"/>
      <c r="BL34" s="17">
        <v>1</v>
      </c>
      <c r="BM34" s="17"/>
      <c r="BN34" s="17">
        <v>0</v>
      </c>
      <c r="BO34" s="17"/>
      <c r="BP34" s="17">
        <v>1</v>
      </c>
      <c r="BQ34" s="17"/>
      <c r="BR34" s="17">
        <v>1</v>
      </c>
      <c r="BS34" s="17"/>
      <c r="BT34" s="17">
        <v>0</v>
      </c>
      <c r="BU34" s="17"/>
      <c r="BV34" s="17">
        <v>0</v>
      </c>
      <c r="BW34" s="17"/>
      <c r="BX34" s="17">
        <v>1</v>
      </c>
      <c r="BY34" s="17"/>
      <c r="BZ34" s="17">
        <v>1</v>
      </c>
      <c r="CA34" s="17"/>
      <c r="CB34" s="17">
        <v>0</v>
      </c>
      <c r="CC34" s="17"/>
      <c r="CD34" s="17">
        <v>1</v>
      </c>
      <c r="CE34" s="17"/>
      <c r="CF34" s="17">
        <v>1</v>
      </c>
      <c r="CG34" s="17"/>
      <c r="CH34" s="17">
        <v>1</v>
      </c>
      <c r="CI34" s="17"/>
      <c r="CJ34" s="17">
        <v>2</v>
      </c>
      <c r="CK34" s="17"/>
      <c r="CL34" s="17">
        <v>3</v>
      </c>
      <c r="CM34" s="17"/>
      <c r="CN34" s="17">
        <v>3</v>
      </c>
      <c r="CO34" s="17"/>
      <c r="CP34" s="17">
        <v>2</v>
      </c>
      <c r="CQ34" s="17"/>
      <c r="CR34" s="17">
        <v>1</v>
      </c>
      <c r="CS34" s="17"/>
      <c r="CT34" s="17">
        <v>1.3</v>
      </c>
      <c r="CU34" s="17"/>
      <c r="CV34" s="17">
        <v>2</v>
      </c>
      <c r="CW34" s="17"/>
      <c r="CX34" s="17">
        <v>1.7</v>
      </c>
      <c r="CY34" s="17"/>
      <c r="CZ34" s="17">
        <v>1.4</v>
      </c>
      <c r="DA34" s="17"/>
      <c r="DB34" s="17">
        <v>1.9</v>
      </c>
      <c r="DC34" s="17"/>
      <c r="DD34" s="17">
        <v>2.2000000000000002</v>
      </c>
      <c r="DE34" s="17"/>
      <c r="DF34" s="17">
        <v>1</v>
      </c>
      <c r="DG34" s="17"/>
      <c r="DH34" s="17">
        <v>3</v>
      </c>
      <c r="DI34" s="17"/>
      <c r="DJ34" s="17">
        <v>1.2</v>
      </c>
      <c r="DK34" s="17"/>
      <c r="DL34" s="17">
        <v>2</v>
      </c>
      <c r="DM34" s="17"/>
      <c r="DN34" s="17">
        <v>2.4900000000000002</v>
      </c>
      <c r="DO34" s="17"/>
      <c r="DP34" s="17">
        <v>1.5</v>
      </c>
      <c r="DQ34" s="17"/>
      <c r="DR34" s="17">
        <v>1</v>
      </c>
      <c r="DS34" s="17"/>
      <c r="DT34" s="17">
        <v>1.3</v>
      </c>
      <c r="DU34" s="17"/>
      <c r="DV34" s="17">
        <v>1.4</v>
      </c>
      <c r="DW34" s="17"/>
      <c r="DX34" s="17">
        <v>1</v>
      </c>
      <c r="DY34" s="17"/>
      <c r="DZ34" s="17">
        <v>1.4</v>
      </c>
      <c r="EA34" s="17"/>
      <c r="EB34" s="17">
        <v>1</v>
      </c>
      <c r="EC34" s="17"/>
      <c r="ED34" s="17">
        <v>1.49</v>
      </c>
      <c r="EE34" s="17"/>
      <c r="EF34" s="17">
        <v>1.9</v>
      </c>
      <c r="EG34" s="17"/>
      <c r="EH34" s="17">
        <v>1.9</v>
      </c>
      <c r="EI34" s="17"/>
      <c r="EJ34" s="17">
        <v>2.2000000000000002</v>
      </c>
      <c r="EK34" s="17"/>
      <c r="EL34" s="17">
        <v>1</v>
      </c>
      <c r="EM34" s="17"/>
      <c r="EN34" s="17">
        <v>1.8</v>
      </c>
      <c r="EO34" s="17"/>
      <c r="EP34" s="17">
        <v>1.6</v>
      </c>
      <c r="EQ34" s="17"/>
      <c r="ER34" s="17">
        <v>2</v>
      </c>
      <c r="ES34" s="17"/>
      <c r="ET34" s="17">
        <v>1.4</v>
      </c>
      <c r="EU34" s="17"/>
      <c r="EV34" s="17">
        <v>1.4</v>
      </c>
      <c r="EW34" s="17"/>
      <c r="EX34" s="17">
        <v>1.5</v>
      </c>
      <c r="EY34" s="17"/>
      <c r="EZ34" s="17">
        <v>2.4</v>
      </c>
      <c r="FA34" s="17"/>
      <c r="FB34" s="17">
        <v>0.9</v>
      </c>
      <c r="FC34" s="17"/>
      <c r="FD34" s="17">
        <v>2.2999999999999998</v>
      </c>
      <c r="FE34" s="17"/>
      <c r="FF34" s="17">
        <v>2</v>
      </c>
      <c r="FG34" s="17"/>
      <c r="FH34" s="17">
        <v>2.2999999999999998</v>
      </c>
      <c r="FI34" s="17"/>
      <c r="FJ34" s="17">
        <v>2.8</v>
      </c>
      <c r="FK34" s="17"/>
      <c r="FL34" s="17">
        <v>3</v>
      </c>
      <c r="FM34" s="17"/>
      <c r="FN34" s="17">
        <v>2.2000000000000002</v>
      </c>
      <c r="FO34" s="17"/>
      <c r="FP34" s="17">
        <v>1.8</v>
      </c>
      <c r="FQ34" s="17"/>
      <c r="FR34" s="17">
        <v>2</v>
      </c>
      <c r="FS34" s="17"/>
      <c r="FT34" s="17">
        <v>1.9</v>
      </c>
      <c r="FU34" s="17"/>
      <c r="FV34" s="17">
        <v>3.1</v>
      </c>
      <c r="FW34" s="17"/>
      <c r="FX34" s="17">
        <v>2.5</v>
      </c>
      <c r="FY34" s="17"/>
      <c r="FZ34" s="17">
        <v>3.3</v>
      </c>
      <c r="GA34" s="17"/>
      <c r="GB34" s="17">
        <v>4.2</v>
      </c>
      <c r="GC34" s="17"/>
      <c r="GD34" s="17">
        <v>6.8</v>
      </c>
      <c r="GE34" s="17"/>
      <c r="GF34" s="17"/>
      <c r="GG34" s="17">
        <v>3.4</v>
      </c>
      <c r="GH34" s="17"/>
      <c r="GI34" s="17"/>
      <c r="GJ34" s="17"/>
      <c r="GK34" s="17"/>
      <c r="GL34" s="17"/>
      <c r="GM34" s="14">
        <v>3.7</v>
      </c>
      <c r="GN34" s="22"/>
    </row>
    <row r="35" spans="1:217" ht="11.1" customHeight="1" x14ac:dyDescent="0.2">
      <c r="A35" s="21" t="s">
        <v>70</v>
      </c>
      <c r="D35" s="22">
        <v>22.1</v>
      </c>
      <c r="E35" s="17"/>
      <c r="F35" s="17">
        <v>11.6</v>
      </c>
      <c r="G35" s="17"/>
      <c r="H35" s="17">
        <v>21.2</v>
      </c>
      <c r="I35" s="17"/>
      <c r="J35" s="17"/>
      <c r="K35" s="17">
        <v>16.600000000000001</v>
      </c>
      <c r="L35" s="17"/>
      <c r="M35" s="17"/>
      <c r="N35" s="17"/>
      <c r="O35" s="17">
        <v>24.8</v>
      </c>
      <c r="P35" s="17"/>
      <c r="Q35" s="17"/>
      <c r="R35" s="17"/>
      <c r="S35" s="17">
        <v>13</v>
      </c>
      <c r="T35" s="17">
        <v>13</v>
      </c>
      <c r="U35" s="17">
        <v>14</v>
      </c>
      <c r="V35" s="17">
        <v>16</v>
      </c>
      <c r="W35" s="17"/>
      <c r="X35" s="17">
        <v>16</v>
      </c>
      <c r="Y35" s="17"/>
      <c r="Z35" s="17">
        <v>14</v>
      </c>
      <c r="AA35" s="17"/>
      <c r="AB35" s="17">
        <v>11</v>
      </c>
      <c r="AC35" s="17"/>
      <c r="AD35" s="17">
        <v>11</v>
      </c>
      <c r="AE35" s="17"/>
      <c r="AF35" s="17">
        <v>15</v>
      </c>
      <c r="AG35" s="17"/>
      <c r="AH35" s="17">
        <v>14</v>
      </c>
      <c r="AI35" s="17"/>
      <c r="AJ35" s="17">
        <v>12</v>
      </c>
      <c r="AK35" s="17"/>
      <c r="AL35" s="17">
        <v>15</v>
      </c>
      <c r="AM35" s="17"/>
      <c r="AN35" s="17">
        <v>19</v>
      </c>
      <c r="AO35" s="17"/>
      <c r="AP35" s="17">
        <v>17</v>
      </c>
      <c r="AQ35" s="17"/>
      <c r="AR35" s="17">
        <v>20</v>
      </c>
      <c r="AS35" s="17"/>
      <c r="AT35" s="17">
        <v>23</v>
      </c>
      <c r="AU35" s="17"/>
      <c r="AV35" s="17">
        <v>18</v>
      </c>
      <c r="AW35" s="17"/>
      <c r="AX35" s="17">
        <v>14</v>
      </c>
      <c r="AY35" s="17"/>
      <c r="AZ35" s="17">
        <v>15</v>
      </c>
      <c r="BA35" s="17"/>
      <c r="BB35" s="17">
        <v>15</v>
      </c>
      <c r="BC35" s="17"/>
      <c r="BD35" s="17">
        <v>16</v>
      </c>
      <c r="BE35" s="17"/>
      <c r="BF35" s="17">
        <v>21</v>
      </c>
      <c r="BG35" s="17"/>
      <c r="BH35" s="17">
        <v>25</v>
      </c>
      <c r="BI35" s="17"/>
      <c r="BJ35" s="17">
        <v>15</v>
      </c>
      <c r="BK35" s="17"/>
      <c r="BL35" s="17">
        <v>20</v>
      </c>
      <c r="BM35" s="17"/>
      <c r="BN35" s="17">
        <v>18</v>
      </c>
      <c r="BO35" s="17"/>
      <c r="BP35" s="17">
        <v>16</v>
      </c>
      <c r="BQ35" s="17"/>
      <c r="BR35" s="17">
        <v>15</v>
      </c>
      <c r="BS35" s="17"/>
      <c r="BT35" s="17">
        <v>16</v>
      </c>
      <c r="BU35" s="17"/>
      <c r="BV35" s="17">
        <v>13</v>
      </c>
      <c r="BW35" s="17"/>
      <c r="BX35" s="17">
        <v>15</v>
      </c>
      <c r="BY35" s="17"/>
      <c r="BZ35" s="17">
        <v>10</v>
      </c>
      <c r="CA35" s="17"/>
      <c r="CB35" s="17">
        <v>11</v>
      </c>
      <c r="CC35" s="17"/>
      <c r="CD35" s="17">
        <v>12</v>
      </c>
      <c r="CE35" s="17"/>
      <c r="CF35" s="17">
        <v>12</v>
      </c>
      <c r="CG35" s="17"/>
      <c r="CH35" s="17">
        <v>23</v>
      </c>
      <c r="CI35" s="17"/>
      <c r="CJ35" s="17">
        <v>32</v>
      </c>
      <c r="CK35" s="17"/>
      <c r="CL35" s="17">
        <v>33</v>
      </c>
      <c r="CM35" s="17"/>
      <c r="CN35" s="17">
        <v>43</v>
      </c>
      <c r="CO35" s="17"/>
      <c r="CP35" s="17">
        <v>32</v>
      </c>
      <c r="CQ35" s="17"/>
      <c r="CR35" s="17">
        <v>30</v>
      </c>
      <c r="CS35" s="17"/>
      <c r="CT35" s="17">
        <v>33</v>
      </c>
      <c r="CU35" s="17"/>
      <c r="CV35" s="17">
        <v>37</v>
      </c>
      <c r="CW35" s="17"/>
      <c r="CX35" s="17">
        <v>29.1</v>
      </c>
      <c r="CY35" s="17"/>
      <c r="CZ35" s="17">
        <v>31.9</v>
      </c>
      <c r="DA35" s="17"/>
      <c r="DB35" s="17">
        <v>30.5</v>
      </c>
      <c r="DC35" s="17"/>
      <c r="DD35" s="17">
        <v>34.1</v>
      </c>
      <c r="DE35" s="17"/>
      <c r="DF35" s="17">
        <v>32</v>
      </c>
      <c r="DG35" s="17"/>
      <c r="DH35" s="17">
        <v>35.6</v>
      </c>
      <c r="DI35" s="17"/>
      <c r="DJ35" s="17">
        <v>33.5</v>
      </c>
      <c r="DK35" s="17"/>
      <c r="DL35" s="17">
        <v>35</v>
      </c>
      <c r="DM35" s="17"/>
      <c r="DN35" s="17">
        <v>29.7</v>
      </c>
      <c r="DO35" s="17"/>
      <c r="DP35" s="17">
        <v>27.4</v>
      </c>
      <c r="DQ35" s="17"/>
      <c r="DR35" s="17">
        <v>26</v>
      </c>
      <c r="DS35" s="17"/>
      <c r="DT35" s="17">
        <v>27.6</v>
      </c>
      <c r="DU35" s="17"/>
      <c r="DV35" s="17">
        <v>25.6</v>
      </c>
      <c r="DW35" s="17"/>
      <c r="DX35" s="17">
        <v>23</v>
      </c>
      <c r="DY35" s="17"/>
      <c r="DZ35" s="17">
        <v>25.7</v>
      </c>
      <c r="EA35" s="17"/>
      <c r="EB35" s="17">
        <v>29</v>
      </c>
      <c r="EC35" s="17"/>
      <c r="ED35" s="17">
        <v>28.7</v>
      </c>
      <c r="EE35" s="17"/>
      <c r="EF35" s="17">
        <v>36.9</v>
      </c>
      <c r="EG35" s="17"/>
      <c r="EH35" s="17">
        <v>33.1</v>
      </c>
      <c r="EI35" s="17"/>
      <c r="EJ35" s="17">
        <v>31.6</v>
      </c>
      <c r="EK35" s="17"/>
      <c r="EL35" s="17">
        <v>31</v>
      </c>
      <c r="EM35" s="17"/>
      <c r="EN35" s="17">
        <v>26.7</v>
      </c>
      <c r="EO35" s="17"/>
      <c r="EP35" s="17">
        <v>24.9</v>
      </c>
      <c r="EQ35" s="17"/>
      <c r="ER35" s="17">
        <v>23</v>
      </c>
      <c r="ES35" s="17"/>
      <c r="ET35" s="17">
        <v>25.6</v>
      </c>
      <c r="EU35" s="17"/>
      <c r="EV35" s="17">
        <v>26.6</v>
      </c>
      <c r="EW35" s="17"/>
      <c r="EX35" s="17">
        <v>26.2</v>
      </c>
      <c r="EY35" s="17"/>
      <c r="EZ35" s="17">
        <v>26.8</v>
      </c>
      <c r="FA35" s="17"/>
      <c r="FB35" s="17">
        <v>25.3</v>
      </c>
      <c r="FC35" s="17"/>
      <c r="FD35" s="17">
        <v>28.6</v>
      </c>
      <c r="FE35" s="17"/>
      <c r="FF35" s="17">
        <v>24.3</v>
      </c>
      <c r="FG35" s="17"/>
      <c r="FH35" s="17">
        <v>26.5</v>
      </c>
      <c r="FI35" s="17"/>
      <c r="FJ35" s="17">
        <v>32.799999999999997</v>
      </c>
      <c r="FK35" s="17"/>
      <c r="FL35" s="17">
        <v>29.2</v>
      </c>
      <c r="FM35" s="17"/>
      <c r="FN35" s="17">
        <v>33.700000000000003</v>
      </c>
      <c r="FO35" s="17"/>
      <c r="FP35" s="17">
        <v>28.7</v>
      </c>
      <c r="FQ35" s="17"/>
      <c r="FR35" s="17">
        <v>30.1</v>
      </c>
      <c r="FS35" s="17"/>
      <c r="FT35" s="17">
        <v>30.9</v>
      </c>
      <c r="FU35" s="17"/>
      <c r="FV35" s="17">
        <v>29.5</v>
      </c>
      <c r="FW35" s="17"/>
      <c r="FX35" s="17">
        <v>29</v>
      </c>
      <c r="FY35" s="17"/>
      <c r="FZ35" s="17">
        <v>30.5</v>
      </c>
      <c r="GA35" s="17"/>
      <c r="GB35" s="17">
        <v>30.29</v>
      </c>
      <c r="GC35" s="17"/>
      <c r="GD35" s="17">
        <v>40.700000000000003</v>
      </c>
      <c r="GE35" s="17"/>
      <c r="GF35" s="17"/>
      <c r="GG35" s="17">
        <v>36.700000000000003</v>
      </c>
      <c r="GH35" s="17"/>
      <c r="GI35" s="17"/>
      <c r="GJ35" s="17"/>
      <c r="GK35" s="17"/>
      <c r="GL35" s="17"/>
      <c r="GM35" s="14">
        <v>22.4</v>
      </c>
      <c r="GN35" s="23"/>
    </row>
    <row r="36" spans="1:217" ht="11.1" customHeight="1" x14ac:dyDescent="0.2">
      <c r="A36" s="21" t="s">
        <v>71</v>
      </c>
      <c r="D36" s="22">
        <v>34.5</v>
      </c>
      <c r="E36" s="17"/>
      <c r="F36" s="17">
        <v>30.7</v>
      </c>
      <c r="G36" s="17"/>
      <c r="H36" s="17">
        <v>28.3</v>
      </c>
      <c r="I36" s="17"/>
      <c r="J36" s="17"/>
      <c r="K36" s="17">
        <v>27.7</v>
      </c>
      <c r="L36" s="17"/>
      <c r="M36" s="17"/>
      <c r="N36" s="17"/>
      <c r="O36" s="17">
        <v>28</v>
      </c>
      <c r="P36" s="17"/>
      <c r="Q36" s="17"/>
      <c r="R36" s="17"/>
      <c r="S36" s="17">
        <v>29</v>
      </c>
      <c r="T36" s="17">
        <v>29</v>
      </c>
      <c r="U36" s="17">
        <v>29</v>
      </c>
      <c r="V36" s="17">
        <v>28</v>
      </c>
      <c r="W36" s="17"/>
      <c r="X36" s="17">
        <v>28</v>
      </c>
      <c r="Y36" s="17"/>
      <c r="Z36" s="17">
        <v>29</v>
      </c>
      <c r="AA36" s="17"/>
      <c r="AB36" s="17">
        <v>23</v>
      </c>
      <c r="AC36" s="17"/>
      <c r="AD36" s="17">
        <v>27</v>
      </c>
      <c r="AE36" s="17"/>
      <c r="AF36" s="17">
        <v>29</v>
      </c>
      <c r="AG36" s="17"/>
      <c r="AH36" s="17">
        <v>28</v>
      </c>
      <c r="AI36" s="17"/>
      <c r="AJ36" s="17">
        <v>31</v>
      </c>
      <c r="AK36" s="17"/>
      <c r="AL36" s="17">
        <v>28</v>
      </c>
      <c r="AM36" s="17"/>
      <c r="AN36" s="17">
        <v>27</v>
      </c>
      <c r="AO36" s="17"/>
      <c r="AP36" s="17">
        <v>26</v>
      </c>
      <c r="AQ36" s="17"/>
      <c r="AR36" s="17">
        <v>24</v>
      </c>
      <c r="AS36" s="17"/>
      <c r="AT36" s="17">
        <v>26</v>
      </c>
      <c r="AU36" s="17"/>
      <c r="AV36" s="17">
        <v>28</v>
      </c>
      <c r="AW36" s="17"/>
      <c r="AX36" s="17">
        <v>28</v>
      </c>
      <c r="AY36" s="17"/>
      <c r="AZ36" s="17">
        <v>28</v>
      </c>
      <c r="BA36" s="17"/>
      <c r="BB36" s="17">
        <v>27</v>
      </c>
      <c r="BC36" s="17"/>
      <c r="BD36" s="17">
        <v>30</v>
      </c>
      <c r="BE36" s="17"/>
      <c r="BF36" s="17">
        <v>29</v>
      </c>
      <c r="BG36" s="17"/>
      <c r="BH36" s="17">
        <v>28</v>
      </c>
      <c r="BI36" s="17"/>
      <c r="BJ36" s="17">
        <v>28</v>
      </c>
      <c r="BK36" s="17"/>
      <c r="BL36" s="17">
        <v>27</v>
      </c>
      <c r="BM36" s="17"/>
      <c r="BN36" s="17">
        <v>26</v>
      </c>
      <c r="BO36" s="17"/>
      <c r="BP36" s="17">
        <v>29</v>
      </c>
      <c r="BQ36" s="17"/>
      <c r="BR36" s="17">
        <v>26</v>
      </c>
      <c r="BS36" s="17"/>
      <c r="BT36" s="17">
        <v>22</v>
      </c>
      <c r="BU36" s="17"/>
      <c r="BV36" s="17">
        <v>29</v>
      </c>
      <c r="BW36" s="17"/>
      <c r="BX36" s="17">
        <v>27</v>
      </c>
      <c r="BY36" s="17"/>
      <c r="BZ36" s="17">
        <v>36</v>
      </c>
      <c r="CA36" s="17"/>
      <c r="CB36" s="17">
        <v>28</v>
      </c>
      <c r="CC36" s="17"/>
      <c r="CD36" s="17">
        <v>28</v>
      </c>
      <c r="CE36" s="17"/>
      <c r="CF36" s="17">
        <v>29</v>
      </c>
      <c r="CG36" s="17"/>
      <c r="CH36" s="17">
        <v>26</v>
      </c>
      <c r="CI36" s="17"/>
      <c r="CJ36" s="17">
        <v>20</v>
      </c>
      <c r="CK36" s="17"/>
      <c r="CL36" s="17">
        <v>19</v>
      </c>
      <c r="CM36" s="17"/>
      <c r="CN36" s="17">
        <v>15</v>
      </c>
      <c r="CO36" s="17"/>
      <c r="CP36" s="17">
        <v>24</v>
      </c>
      <c r="CQ36" s="17"/>
      <c r="CR36" s="17">
        <v>26</v>
      </c>
      <c r="CS36" s="17"/>
      <c r="CT36" s="17">
        <v>21</v>
      </c>
      <c r="CU36" s="17"/>
      <c r="CV36" s="17">
        <v>21</v>
      </c>
      <c r="CW36" s="17"/>
      <c r="CX36" s="17">
        <v>23.2</v>
      </c>
      <c r="CY36" s="17"/>
      <c r="CZ36" s="17">
        <v>21.8</v>
      </c>
      <c r="DA36" s="17"/>
      <c r="DB36" s="17">
        <v>19.3</v>
      </c>
      <c r="DC36" s="17"/>
      <c r="DD36" s="17">
        <v>17.7</v>
      </c>
      <c r="DE36" s="17"/>
      <c r="DF36" s="17">
        <v>23</v>
      </c>
      <c r="DG36" s="17"/>
      <c r="DH36" s="17">
        <v>18.899999999999999</v>
      </c>
      <c r="DI36" s="17"/>
      <c r="DJ36" s="17">
        <v>26.3</v>
      </c>
      <c r="DK36" s="17"/>
      <c r="DL36" s="17">
        <v>23</v>
      </c>
      <c r="DM36" s="17"/>
      <c r="DN36" s="17">
        <v>22.1</v>
      </c>
      <c r="DO36" s="17"/>
      <c r="DP36" s="17">
        <v>20.7</v>
      </c>
      <c r="DQ36" s="17"/>
      <c r="DR36" s="17">
        <v>28</v>
      </c>
      <c r="DS36" s="17"/>
      <c r="DT36" s="17">
        <v>26.8</v>
      </c>
      <c r="DU36" s="17"/>
      <c r="DV36" s="17">
        <v>26.4</v>
      </c>
      <c r="DW36" s="17"/>
      <c r="DX36" s="17">
        <v>22</v>
      </c>
      <c r="DY36" s="17"/>
      <c r="DZ36" s="17">
        <v>24.9</v>
      </c>
      <c r="EA36" s="17"/>
      <c r="EB36" s="17">
        <v>18</v>
      </c>
      <c r="EC36" s="17"/>
      <c r="ED36" s="17">
        <v>21.5</v>
      </c>
      <c r="EE36" s="17"/>
      <c r="EF36" s="17">
        <v>19.3</v>
      </c>
      <c r="EG36" s="17"/>
      <c r="EH36" s="17">
        <v>17</v>
      </c>
      <c r="EI36" s="17"/>
      <c r="EJ36" s="17">
        <v>18</v>
      </c>
      <c r="EK36" s="17"/>
      <c r="EL36" s="17">
        <v>22</v>
      </c>
      <c r="EM36" s="17"/>
      <c r="EN36" s="17">
        <v>25.6</v>
      </c>
      <c r="EO36" s="17"/>
      <c r="EP36" s="17">
        <v>24.4</v>
      </c>
      <c r="EQ36" s="17"/>
      <c r="ER36" s="17">
        <v>26</v>
      </c>
      <c r="ES36" s="17"/>
      <c r="ET36" s="17">
        <v>26.4</v>
      </c>
      <c r="EU36" s="17"/>
      <c r="EV36" s="17">
        <v>24.7</v>
      </c>
      <c r="EW36" s="17"/>
      <c r="EX36" s="17">
        <v>23.1</v>
      </c>
      <c r="EY36" s="17"/>
      <c r="EZ36" s="17">
        <v>23.9</v>
      </c>
      <c r="FA36" s="17"/>
      <c r="FB36" s="17">
        <v>25.5</v>
      </c>
      <c r="FC36" s="17"/>
      <c r="FD36" s="17">
        <v>21.2</v>
      </c>
      <c r="FE36" s="17"/>
      <c r="FF36" s="17">
        <v>24.3</v>
      </c>
      <c r="FG36" s="17"/>
      <c r="FH36" s="17">
        <v>20.9</v>
      </c>
      <c r="FI36" s="17"/>
      <c r="FJ36" s="17">
        <v>18.3</v>
      </c>
      <c r="FK36" s="17"/>
      <c r="FL36" s="17">
        <v>21.4</v>
      </c>
      <c r="FM36" s="17"/>
      <c r="FN36" s="17">
        <v>17.399999999999999</v>
      </c>
      <c r="FO36" s="17"/>
      <c r="FP36" s="17">
        <v>17.899999999999999</v>
      </c>
      <c r="FQ36" s="17"/>
      <c r="FR36" s="17">
        <v>15.5</v>
      </c>
      <c r="FS36" s="17"/>
      <c r="FT36" s="17">
        <v>19</v>
      </c>
      <c r="FU36" s="17"/>
      <c r="FV36" s="17">
        <v>18.489999999999998</v>
      </c>
      <c r="FW36" s="17"/>
      <c r="FX36" s="17">
        <v>18.5</v>
      </c>
      <c r="FY36" s="17"/>
      <c r="FZ36" s="17">
        <v>19</v>
      </c>
      <c r="GA36" s="17"/>
      <c r="GB36" s="17">
        <v>16.600000000000001</v>
      </c>
      <c r="GC36" s="17"/>
      <c r="GD36" s="17">
        <v>15.2</v>
      </c>
      <c r="GE36" s="17"/>
      <c r="GF36" s="17"/>
      <c r="GG36" s="17">
        <v>20</v>
      </c>
      <c r="GH36" s="17"/>
      <c r="GI36" s="17"/>
      <c r="GJ36" s="17"/>
      <c r="GK36" s="17"/>
      <c r="GL36" s="17"/>
      <c r="GM36" s="14">
        <f>SUM(GM34:GM35)</f>
        <v>26.099999999999998</v>
      </c>
      <c r="GN36" s="17"/>
    </row>
    <row r="37" spans="1:217" ht="11.1" customHeight="1" x14ac:dyDescent="0.2">
      <c r="A37" s="21" t="s">
        <v>72</v>
      </c>
      <c r="D37" s="22">
        <v>24.3</v>
      </c>
      <c r="E37" s="17"/>
      <c r="F37" s="17">
        <v>38.299999999999997</v>
      </c>
      <c r="G37" s="17"/>
      <c r="H37" s="17">
        <v>25.9</v>
      </c>
      <c r="I37" s="17"/>
      <c r="J37" s="17"/>
      <c r="K37" s="17">
        <v>32.6</v>
      </c>
      <c r="L37" s="17"/>
      <c r="M37" s="17"/>
      <c r="N37" s="17"/>
      <c r="O37" s="17">
        <v>22.7</v>
      </c>
      <c r="P37" s="17"/>
      <c r="Q37" s="17"/>
      <c r="R37" s="17"/>
      <c r="S37" s="17">
        <v>30</v>
      </c>
      <c r="T37" s="17">
        <v>31</v>
      </c>
      <c r="U37" s="17">
        <v>30</v>
      </c>
      <c r="V37" s="17">
        <v>24</v>
      </c>
      <c r="W37" s="17"/>
      <c r="X37" s="17">
        <v>25</v>
      </c>
      <c r="Y37" s="17"/>
      <c r="Z37" s="17">
        <v>30</v>
      </c>
      <c r="AA37" s="17"/>
      <c r="AB37" s="17">
        <v>43</v>
      </c>
      <c r="AC37" s="17"/>
      <c r="AD37" s="17">
        <v>35</v>
      </c>
      <c r="AE37" s="17"/>
      <c r="AF37" s="17">
        <v>30</v>
      </c>
      <c r="AG37" s="17"/>
      <c r="AH37" s="17">
        <v>35</v>
      </c>
      <c r="AI37" s="17"/>
      <c r="AJ37" s="17">
        <v>27</v>
      </c>
      <c r="AK37" s="17"/>
      <c r="AL37" s="17">
        <v>25</v>
      </c>
      <c r="AM37" s="17"/>
      <c r="AN37" s="17">
        <v>17</v>
      </c>
      <c r="AO37" s="17"/>
      <c r="AP37" s="17">
        <v>20</v>
      </c>
      <c r="AQ37" s="17"/>
      <c r="AR37" s="17">
        <v>15</v>
      </c>
      <c r="AS37" s="17"/>
      <c r="AT37" s="17">
        <v>18</v>
      </c>
      <c r="AU37" s="17"/>
      <c r="AV37" s="17">
        <v>22</v>
      </c>
      <c r="AW37" s="17"/>
      <c r="AX37" s="17">
        <v>27</v>
      </c>
      <c r="AY37" s="17"/>
      <c r="AZ37" s="17">
        <v>26</v>
      </c>
      <c r="BA37" s="17"/>
      <c r="BB37" s="17">
        <v>27</v>
      </c>
      <c r="BC37" s="17"/>
      <c r="BD37" s="17">
        <v>21</v>
      </c>
      <c r="BE37" s="17"/>
      <c r="BF37" s="17">
        <v>19</v>
      </c>
      <c r="BG37" s="17"/>
      <c r="BH37" s="17">
        <v>17</v>
      </c>
      <c r="BI37" s="17"/>
      <c r="BJ37" s="17">
        <v>24</v>
      </c>
      <c r="BK37" s="17"/>
      <c r="BL37" s="17">
        <v>19</v>
      </c>
      <c r="BM37" s="17"/>
      <c r="BN37" s="17">
        <v>20</v>
      </c>
      <c r="BO37" s="17"/>
      <c r="BP37" s="17">
        <v>19</v>
      </c>
      <c r="BQ37" s="17"/>
      <c r="BR37" s="17">
        <v>29</v>
      </c>
      <c r="BS37" s="17"/>
      <c r="BT37" s="17">
        <v>37</v>
      </c>
      <c r="BU37" s="17"/>
      <c r="BV37" s="17">
        <v>32</v>
      </c>
      <c r="BW37" s="17"/>
      <c r="BX37" s="17">
        <v>32</v>
      </c>
      <c r="BY37" s="17"/>
      <c r="BZ37" s="17">
        <v>27</v>
      </c>
      <c r="CA37" s="17"/>
      <c r="CB37" s="17">
        <v>27</v>
      </c>
      <c r="CC37" s="17"/>
      <c r="CD37" s="17">
        <v>32</v>
      </c>
      <c r="CE37" s="17"/>
      <c r="CF37" s="17">
        <v>28</v>
      </c>
      <c r="CG37" s="17"/>
      <c r="CH37" s="17">
        <v>17</v>
      </c>
      <c r="CI37" s="17"/>
      <c r="CJ37" s="17">
        <v>10</v>
      </c>
      <c r="CK37" s="17"/>
      <c r="CL37" s="17">
        <v>10</v>
      </c>
      <c r="CM37" s="17"/>
      <c r="CN37" s="17">
        <v>5</v>
      </c>
      <c r="CO37" s="17"/>
      <c r="CP37" s="17">
        <v>10</v>
      </c>
      <c r="CQ37" s="17"/>
      <c r="CR37" s="17">
        <v>10</v>
      </c>
      <c r="CS37" s="17"/>
      <c r="CT37" s="17">
        <v>9.6999999999999993</v>
      </c>
      <c r="CU37" s="17"/>
      <c r="CV37" s="17">
        <v>8</v>
      </c>
      <c r="CW37" s="17"/>
      <c r="CX37" s="17">
        <v>9</v>
      </c>
      <c r="CY37" s="17"/>
      <c r="CZ37" s="17">
        <v>7.7</v>
      </c>
      <c r="DA37" s="17"/>
      <c r="DB37" s="17">
        <v>9</v>
      </c>
      <c r="DC37" s="17"/>
      <c r="DD37" s="17">
        <v>6.1</v>
      </c>
      <c r="DE37" s="17"/>
      <c r="DF37" s="17">
        <v>8</v>
      </c>
      <c r="DG37" s="17"/>
      <c r="DH37" s="17">
        <v>7.3</v>
      </c>
      <c r="DI37" s="17"/>
      <c r="DJ37" s="17">
        <v>7.3</v>
      </c>
      <c r="DK37" s="17"/>
      <c r="DL37" s="17">
        <v>7</v>
      </c>
      <c r="DM37" s="17"/>
      <c r="DN37" s="17">
        <v>9.8000000000000007</v>
      </c>
      <c r="DO37" s="17"/>
      <c r="DP37" s="17">
        <v>6.3</v>
      </c>
      <c r="DQ37" s="17"/>
      <c r="DR37" s="17">
        <v>8</v>
      </c>
      <c r="DS37" s="17"/>
      <c r="DT37" s="17">
        <v>8.4</v>
      </c>
      <c r="DU37" s="17"/>
      <c r="DV37" s="17">
        <v>8.1999999999999993</v>
      </c>
      <c r="DW37" s="17"/>
      <c r="DX37" s="17">
        <v>9</v>
      </c>
      <c r="DY37" s="17"/>
      <c r="DZ37" s="17">
        <v>8.6</v>
      </c>
      <c r="EA37" s="17"/>
      <c r="EB37" s="17">
        <v>6</v>
      </c>
      <c r="EC37" s="17"/>
      <c r="ED37" s="17">
        <v>6.2</v>
      </c>
      <c r="EE37" s="17"/>
      <c r="EF37" s="17">
        <v>3.7</v>
      </c>
      <c r="EG37" s="17"/>
      <c r="EH37" s="17">
        <v>3</v>
      </c>
      <c r="EI37" s="17"/>
      <c r="EJ37" s="17">
        <v>5</v>
      </c>
      <c r="EK37" s="17"/>
      <c r="EL37" s="17">
        <v>8</v>
      </c>
      <c r="EM37" s="17"/>
      <c r="EN37" s="17">
        <v>7.8</v>
      </c>
      <c r="EO37" s="17"/>
      <c r="EP37" s="17">
        <v>9.8000000000000007</v>
      </c>
      <c r="EQ37" s="17"/>
      <c r="ER37" s="17">
        <v>11</v>
      </c>
      <c r="ES37" s="17"/>
      <c r="ET37" s="17">
        <v>8.1999999999999993</v>
      </c>
      <c r="EU37" s="17"/>
      <c r="EV37" s="17">
        <v>9.6</v>
      </c>
      <c r="EW37" s="17"/>
      <c r="EX37" s="17">
        <v>8.5</v>
      </c>
      <c r="EY37" s="17"/>
      <c r="EZ37" s="17">
        <v>9.1999999999999993</v>
      </c>
      <c r="FA37" s="17"/>
      <c r="FB37" s="17">
        <v>8.1</v>
      </c>
      <c r="FC37" s="17"/>
      <c r="FD37" s="17">
        <v>8.1999999999999993</v>
      </c>
      <c r="FE37" s="17"/>
      <c r="FF37" s="17">
        <v>9.5</v>
      </c>
      <c r="FG37" s="17"/>
      <c r="FH37" s="17">
        <v>6.6</v>
      </c>
      <c r="FI37" s="17"/>
      <c r="FJ37" s="17">
        <v>6.3</v>
      </c>
      <c r="FK37" s="17"/>
      <c r="FL37" s="17">
        <v>7.6</v>
      </c>
      <c r="FM37" s="17"/>
      <c r="FN37" s="17">
        <v>6.9</v>
      </c>
      <c r="FO37" s="17"/>
      <c r="FP37" s="17">
        <v>5.3</v>
      </c>
      <c r="FQ37" s="17"/>
      <c r="FR37" s="17">
        <v>8.4</v>
      </c>
      <c r="FS37" s="17"/>
      <c r="FT37" s="17">
        <v>4.4000000000000004</v>
      </c>
      <c r="FU37" s="17"/>
      <c r="FV37" s="17">
        <v>4.5999999999999996</v>
      </c>
      <c r="FW37" s="17"/>
      <c r="FX37" s="17">
        <v>6.3</v>
      </c>
      <c r="FY37" s="17"/>
      <c r="FZ37" s="17">
        <v>6.2</v>
      </c>
      <c r="GA37" s="17"/>
      <c r="GB37" s="17">
        <v>5.49</v>
      </c>
      <c r="GC37" s="17"/>
      <c r="GD37" s="17">
        <v>5.0999999999999996</v>
      </c>
      <c r="GE37" s="17"/>
      <c r="GF37" s="17"/>
      <c r="GG37" s="17">
        <v>6</v>
      </c>
      <c r="GH37" s="17"/>
      <c r="GI37" s="17"/>
      <c r="GJ37" s="17"/>
      <c r="GK37" s="17"/>
      <c r="GL37" s="17"/>
      <c r="GM37" s="14">
        <v>42.4</v>
      </c>
      <c r="GN37" s="17"/>
    </row>
    <row r="38" spans="1:217" ht="11.1" customHeight="1" x14ac:dyDescent="0.2">
      <c r="A38" s="21" t="s">
        <v>73</v>
      </c>
      <c r="D38" s="22">
        <v>17.5</v>
      </c>
      <c r="E38" s="17"/>
      <c r="F38" s="17">
        <v>18.2</v>
      </c>
      <c r="G38" s="17"/>
      <c r="H38" s="17">
        <v>23.1</v>
      </c>
      <c r="I38" s="17"/>
      <c r="J38" s="17"/>
      <c r="K38" s="17">
        <v>21.2</v>
      </c>
      <c r="L38" s="17"/>
      <c r="M38" s="17"/>
      <c r="N38" s="17"/>
      <c r="O38" s="17">
        <v>22.3</v>
      </c>
      <c r="P38" s="17"/>
      <c r="Q38" s="17"/>
      <c r="R38" s="17"/>
      <c r="S38" s="17">
        <v>26</v>
      </c>
      <c r="T38" s="17">
        <v>26</v>
      </c>
      <c r="U38" s="17">
        <v>26</v>
      </c>
      <c r="V38" s="17">
        <v>30</v>
      </c>
      <c r="W38" s="17"/>
      <c r="X38" s="17">
        <v>29</v>
      </c>
      <c r="Y38" s="17"/>
      <c r="Z38" s="17">
        <v>26</v>
      </c>
      <c r="AA38" s="17"/>
      <c r="AB38" s="17">
        <v>23</v>
      </c>
      <c r="AC38" s="17"/>
      <c r="AD38" s="17">
        <v>25</v>
      </c>
      <c r="AE38" s="17"/>
      <c r="AF38" s="17">
        <v>26</v>
      </c>
      <c r="AG38" s="17"/>
      <c r="AH38" s="17">
        <v>23</v>
      </c>
      <c r="AI38" s="17"/>
      <c r="AJ38" s="17">
        <v>30</v>
      </c>
      <c r="AK38" s="17"/>
      <c r="AL38" s="17">
        <v>31</v>
      </c>
      <c r="AM38" s="17"/>
      <c r="AN38" s="17">
        <v>36</v>
      </c>
      <c r="AO38" s="17"/>
      <c r="AP38" s="17">
        <v>36</v>
      </c>
      <c r="AQ38" s="17"/>
      <c r="AR38" s="17">
        <v>39</v>
      </c>
      <c r="AS38" s="17"/>
      <c r="AT38" s="17">
        <v>31</v>
      </c>
      <c r="AU38" s="17"/>
      <c r="AV38" s="17">
        <v>32</v>
      </c>
      <c r="AW38" s="17"/>
      <c r="AX38" s="17">
        <v>30</v>
      </c>
      <c r="AY38" s="17"/>
      <c r="AZ38" s="17">
        <v>29</v>
      </c>
      <c r="BA38" s="17"/>
      <c r="BB38" s="17">
        <v>31</v>
      </c>
      <c r="BC38" s="17"/>
      <c r="BD38" s="17">
        <v>32</v>
      </c>
      <c r="BE38" s="17"/>
      <c r="BF38" s="17">
        <v>30</v>
      </c>
      <c r="BG38" s="17"/>
      <c r="BH38" s="17">
        <v>29</v>
      </c>
      <c r="BI38" s="17"/>
      <c r="BJ38" s="17">
        <v>32</v>
      </c>
      <c r="BK38" s="17"/>
      <c r="BL38" s="17">
        <v>34</v>
      </c>
      <c r="BM38" s="17"/>
      <c r="BN38" s="17">
        <v>35</v>
      </c>
      <c r="BO38" s="17"/>
      <c r="BP38" s="17">
        <v>35</v>
      </c>
      <c r="BQ38" s="17"/>
      <c r="BR38" s="17">
        <v>29</v>
      </c>
      <c r="BS38" s="17"/>
      <c r="BT38" s="17">
        <v>25</v>
      </c>
      <c r="BU38" s="17"/>
      <c r="BV38" s="17">
        <v>26</v>
      </c>
      <c r="BW38" s="17"/>
      <c r="BX38" s="17">
        <v>25</v>
      </c>
      <c r="BY38" s="17"/>
      <c r="BZ38" s="17">
        <v>26</v>
      </c>
      <c r="CA38" s="17"/>
      <c r="CB38" s="17">
        <v>34</v>
      </c>
      <c r="CC38" s="17"/>
      <c r="CD38" s="17">
        <v>28</v>
      </c>
      <c r="CE38" s="17"/>
      <c r="CF38" s="17">
        <v>30</v>
      </c>
      <c r="CG38" s="17"/>
      <c r="CH38" s="17">
        <v>33</v>
      </c>
      <c r="CI38" s="17"/>
      <c r="CJ38" s="17">
        <v>36</v>
      </c>
      <c r="CK38" s="17"/>
      <c r="CL38" s="17">
        <v>36</v>
      </c>
      <c r="CM38" s="17"/>
      <c r="CN38" s="17">
        <v>34</v>
      </c>
      <c r="CO38" s="17"/>
      <c r="CP38" s="17">
        <v>32</v>
      </c>
      <c r="CQ38" s="17"/>
      <c r="CR38" s="17">
        <v>33</v>
      </c>
      <c r="CS38" s="17"/>
      <c r="CT38" s="17">
        <v>34.9</v>
      </c>
      <c r="CU38" s="17"/>
      <c r="CV38" s="17">
        <v>33</v>
      </c>
      <c r="CW38" s="17"/>
      <c r="CX38" s="17">
        <v>37</v>
      </c>
      <c r="CY38" s="17"/>
      <c r="CZ38" s="17">
        <v>37</v>
      </c>
      <c r="DA38" s="17"/>
      <c r="DB38" s="17">
        <v>39.4</v>
      </c>
      <c r="DC38" s="17"/>
      <c r="DD38" s="17">
        <v>39.9</v>
      </c>
      <c r="DE38" s="17"/>
      <c r="DF38" s="17">
        <v>36</v>
      </c>
      <c r="DG38" s="17"/>
      <c r="DH38" s="17">
        <v>35.299999999999997</v>
      </c>
      <c r="DI38" s="17"/>
      <c r="DJ38" s="17">
        <v>31.6</v>
      </c>
      <c r="DK38" s="17"/>
      <c r="DL38" s="17">
        <v>33</v>
      </c>
      <c r="DM38" s="17"/>
      <c r="DN38" s="17">
        <v>35.9</v>
      </c>
      <c r="DO38" s="17"/>
      <c r="DP38" s="17">
        <v>44.2</v>
      </c>
      <c r="DQ38" s="17"/>
      <c r="DR38" s="17">
        <v>37</v>
      </c>
      <c r="DS38" s="17"/>
      <c r="DT38" s="17">
        <v>35.9</v>
      </c>
      <c r="DU38" s="17"/>
      <c r="DV38" s="17">
        <v>38.4</v>
      </c>
      <c r="DW38" s="17"/>
      <c r="DX38" s="17">
        <v>45</v>
      </c>
      <c r="DY38" s="17"/>
      <c r="DZ38" s="17">
        <v>39.1</v>
      </c>
      <c r="EA38" s="17"/>
      <c r="EB38" s="17">
        <v>45</v>
      </c>
      <c r="EC38" s="17"/>
      <c r="ED38" s="17">
        <v>42.2</v>
      </c>
      <c r="EE38" s="17"/>
      <c r="EF38" s="17">
        <v>38.200000000000003</v>
      </c>
      <c r="EG38" s="17"/>
      <c r="EH38" s="17">
        <v>44</v>
      </c>
      <c r="EI38" s="17"/>
      <c r="EJ38" s="17">
        <v>43</v>
      </c>
      <c r="EK38" s="17"/>
      <c r="EL38" s="17">
        <v>37</v>
      </c>
      <c r="EM38" s="17"/>
      <c r="EN38" s="17">
        <v>38.1</v>
      </c>
      <c r="EO38" s="17"/>
      <c r="EP38" s="17">
        <v>39.299999999999997</v>
      </c>
      <c r="EQ38" s="17"/>
      <c r="ER38" s="17">
        <v>38</v>
      </c>
      <c r="ES38" s="17"/>
      <c r="ET38" s="17">
        <v>38.4</v>
      </c>
      <c r="EU38" s="17"/>
      <c r="EV38" s="17">
        <v>37.700000000000003</v>
      </c>
      <c r="EW38" s="17"/>
      <c r="EX38" s="17">
        <v>40.6</v>
      </c>
      <c r="EY38" s="17"/>
      <c r="EZ38" s="17">
        <v>37.700000000000003</v>
      </c>
      <c r="FA38" s="17"/>
      <c r="FB38" s="17">
        <v>40.200000000000003</v>
      </c>
      <c r="FC38" s="17"/>
      <c r="FD38" s="17">
        <v>39.700000000000003</v>
      </c>
      <c r="FE38" s="17"/>
      <c r="FF38" s="17">
        <v>39.9</v>
      </c>
      <c r="FG38" s="17"/>
      <c r="FH38" s="17">
        <v>43.8</v>
      </c>
      <c r="FI38" s="17"/>
      <c r="FJ38" s="17">
        <v>39.700000000000003</v>
      </c>
      <c r="FK38" s="17"/>
      <c r="FL38" s="17">
        <v>38.700000000000003</v>
      </c>
      <c r="FM38" s="17"/>
      <c r="FN38" s="17">
        <v>39.799999999999997</v>
      </c>
      <c r="FO38" s="17"/>
      <c r="FP38" s="17">
        <v>46.3</v>
      </c>
      <c r="FQ38" s="17"/>
      <c r="FR38" s="17">
        <v>44</v>
      </c>
      <c r="FS38" s="17"/>
      <c r="FT38" s="17">
        <v>43.8</v>
      </c>
      <c r="FU38" s="17"/>
      <c r="FV38" s="17">
        <v>44.2</v>
      </c>
      <c r="FW38" s="17"/>
      <c r="FX38" s="17">
        <v>43.8</v>
      </c>
      <c r="FY38" s="17"/>
      <c r="FZ38" s="17">
        <v>41.2</v>
      </c>
      <c r="GA38" s="17"/>
      <c r="GB38" s="17">
        <v>43.5</v>
      </c>
      <c r="GC38" s="17"/>
      <c r="GD38" s="17">
        <v>32.200000000000003</v>
      </c>
      <c r="GE38" s="17"/>
      <c r="GF38" s="17"/>
      <c r="GG38" s="17">
        <v>33.799999999999997</v>
      </c>
      <c r="GH38" s="17"/>
      <c r="GI38" s="17"/>
      <c r="GJ38" s="17"/>
      <c r="GK38" s="17"/>
      <c r="GL38" s="17"/>
      <c r="GM38" s="14">
        <v>13.9</v>
      </c>
      <c r="GN38" s="24"/>
    </row>
    <row r="39" spans="1:217" ht="11.1" customHeight="1" x14ac:dyDescent="0.2">
      <c r="A39" s="16" t="s">
        <v>61</v>
      </c>
      <c r="D39" s="12">
        <f>IF(D37&gt;0,D34+D35-D36-D37,"")</f>
        <v>-35.099999999999994</v>
      </c>
      <c r="E39" s="12" t="str">
        <f t="shared" ref="E39:BP39" si="6">IF(E37&gt;0,E34+E35-E36-E37,"")</f>
        <v/>
      </c>
      <c r="F39" s="12">
        <f t="shared" si="6"/>
        <v>-56.199999999999996</v>
      </c>
      <c r="G39" s="12" t="str">
        <f t="shared" si="6"/>
        <v/>
      </c>
      <c r="H39" s="12">
        <f t="shared" si="6"/>
        <v>-31.5</v>
      </c>
      <c r="I39" s="12" t="str">
        <f t="shared" si="6"/>
        <v/>
      </c>
      <c r="J39" s="12" t="str">
        <f t="shared" si="6"/>
        <v/>
      </c>
      <c r="K39" s="12">
        <f t="shared" si="6"/>
        <v>-41.8</v>
      </c>
      <c r="L39" s="12" t="str">
        <f t="shared" si="6"/>
        <v/>
      </c>
      <c r="M39" s="12" t="str">
        <f t="shared" si="6"/>
        <v/>
      </c>
      <c r="N39" s="12" t="str">
        <f t="shared" si="6"/>
        <v/>
      </c>
      <c r="O39" s="12">
        <f t="shared" si="6"/>
        <v>-23.7</v>
      </c>
      <c r="P39" s="12" t="str">
        <f t="shared" si="6"/>
        <v/>
      </c>
      <c r="Q39" s="12" t="str">
        <f t="shared" si="6"/>
        <v/>
      </c>
      <c r="R39" s="12" t="str">
        <f t="shared" si="6"/>
        <v/>
      </c>
      <c r="S39" s="12">
        <f t="shared" si="6"/>
        <v>-45</v>
      </c>
      <c r="T39" s="12">
        <f t="shared" si="6"/>
        <v>-46</v>
      </c>
      <c r="U39" s="12">
        <f t="shared" si="6"/>
        <v>-44</v>
      </c>
      <c r="V39" s="12">
        <f t="shared" si="6"/>
        <v>-35</v>
      </c>
      <c r="W39" s="12" t="str">
        <f t="shared" si="6"/>
        <v/>
      </c>
      <c r="X39" s="12">
        <f t="shared" si="6"/>
        <v>-35</v>
      </c>
      <c r="Y39" s="12" t="str">
        <f t="shared" si="6"/>
        <v/>
      </c>
      <c r="Z39" s="12">
        <f t="shared" si="6"/>
        <v>-44</v>
      </c>
      <c r="AA39" s="12" t="str">
        <f t="shared" si="6"/>
        <v/>
      </c>
      <c r="AB39" s="12">
        <f t="shared" si="6"/>
        <v>-54</v>
      </c>
      <c r="AC39" s="12" t="str">
        <f t="shared" si="6"/>
        <v/>
      </c>
      <c r="AD39" s="12">
        <f t="shared" si="6"/>
        <v>-50</v>
      </c>
      <c r="AE39" s="12" t="str">
        <f t="shared" si="6"/>
        <v/>
      </c>
      <c r="AF39" s="12">
        <f t="shared" si="6"/>
        <v>-43</v>
      </c>
      <c r="AG39" s="12" t="str">
        <f t="shared" si="6"/>
        <v/>
      </c>
      <c r="AH39" s="12">
        <f t="shared" si="6"/>
        <v>-49</v>
      </c>
      <c r="AI39" s="12" t="str">
        <f t="shared" si="6"/>
        <v/>
      </c>
      <c r="AJ39" s="12">
        <f t="shared" si="6"/>
        <v>-45</v>
      </c>
      <c r="AK39" s="12" t="str">
        <f t="shared" si="6"/>
        <v/>
      </c>
      <c r="AL39" s="12">
        <f t="shared" si="6"/>
        <v>-38</v>
      </c>
      <c r="AM39" s="12" t="str">
        <f t="shared" si="6"/>
        <v/>
      </c>
      <c r="AN39" s="12">
        <f t="shared" si="6"/>
        <v>-25</v>
      </c>
      <c r="AO39" s="12" t="str">
        <f t="shared" si="6"/>
        <v/>
      </c>
      <c r="AP39" s="12">
        <f t="shared" si="6"/>
        <v>-28</v>
      </c>
      <c r="AQ39" s="12" t="str">
        <f t="shared" si="6"/>
        <v/>
      </c>
      <c r="AR39" s="12">
        <f t="shared" si="6"/>
        <v>-17</v>
      </c>
      <c r="AS39" s="12" t="str">
        <f t="shared" si="6"/>
        <v/>
      </c>
      <c r="AT39" s="12">
        <f t="shared" si="6"/>
        <v>-19</v>
      </c>
      <c r="AU39" s="12" t="str">
        <f t="shared" si="6"/>
        <v/>
      </c>
      <c r="AV39" s="12">
        <f t="shared" si="6"/>
        <v>-32</v>
      </c>
      <c r="AW39" s="12" t="str">
        <f t="shared" si="6"/>
        <v/>
      </c>
      <c r="AX39" s="12">
        <f t="shared" si="6"/>
        <v>-40</v>
      </c>
      <c r="AY39" s="12" t="str">
        <f t="shared" si="6"/>
        <v/>
      </c>
      <c r="AZ39" s="12">
        <f t="shared" si="6"/>
        <v>-38</v>
      </c>
      <c r="BA39" s="12" t="str">
        <f t="shared" si="6"/>
        <v/>
      </c>
      <c r="BB39" s="12">
        <f t="shared" si="6"/>
        <v>-39</v>
      </c>
      <c r="BC39" s="12" t="str">
        <f t="shared" si="6"/>
        <v/>
      </c>
      <c r="BD39" s="12">
        <f t="shared" si="6"/>
        <v>-35</v>
      </c>
      <c r="BE39" s="12" t="str">
        <f t="shared" si="6"/>
        <v/>
      </c>
      <c r="BF39" s="12">
        <f t="shared" si="6"/>
        <v>-26</v>
      </c>
      <c r="BG39" s="12" t="str">
        <f t="shared" si="6"/>
        <v/>
      </c>
      <c r="BH39" s="12">
        <f t="shared" si="6"/>
        <v>-19</v>
      </c>
      <c r="BI39" s="12" t="str">
        <f t="shared" si="6"/>
        <v/>
      </c>
      <c r="BJ39" s="12">
        <f t="shared" si="6"/>
        <v>-36</v>
      </c>
      <c r="BK39" s="12" t="str">
        <f t="shared" si="6"/>
        <v/>
      </c>
      <c r="BL39" s="12">
        <f t="shared" si="6"/>
        <v>-25</v>
      </c>
      <c r="BM39" s="12" t="str">
        <f t="shared" si="6"/>
        <v/>
      </c>
      <c r="BN39" s="12">
        <f t="shared" si="6"/>
        <v>-28</v>
      </c>
      <c r="BO39" s="12" t="str">
        <f t="shared" si="6"/>
        <v/>
      </c>
      <c r="BP39" s="12">
        <f t="shared" si="6"/>
        <v>-31</v>
      </c>
      <c r="BQ39" s="12" t="str">
        <f t="shared" ref="BQ39:EB39" si="7">IF(BQ37&gt;0,BQ34+BQ35-BQ36-BQ37,"")</f>
        <v/>
      </c>
      <c r="BR39" s="12">
        <f t="shared" si="7"/>
        <v>-39</v>
      </c>
      <c r="BS39" s="12" t="str">
        <f t="shared" si="7"/>
        <v/>
      </c>
      <c r="BT39" s="12">
        <f t="shared" si="7"/>
        <v>-43</v>
      </c>
      <c r="BU39" s="12" t="str">
        <f t="shared" si="7"/>
        <v/>
      </c>
      <c r="BV39" s="12">
        <f t="shared" si="7"/>
        <v>-48</v>
      </c>
      <c r="BW39" s="12" t="str">
        <f t="shared" si="7"/>
        <v/>
      </c>
      <c r="BX39" s="12">
        <f t="shared" si="7"/>
        <v>-43</v>
      </c>
      <c r="BY39" s="12" t="str">
        <f t="shared" si="7"/>
        <v/>
      </c>
      <c r="BZ39" s="12">
        <f t="shared" si="7"/>
        <v>-52</v>
      </c>
      <c r="CA39" s="12" t="str">
        <f t="shared" si="7"/>
        <v/>
      </c>
      <c r="CB39" s="12">
        <f t="shared" si="7"/>
        <v>-44</v>
      </c>
      <c r="CC39" s="12" t="str">
        <f t="shared" si="7"/>
        <v/>
      </c>
      <c r="CD39" s="12">
        <f t="shared" si="7"/>
        <v>-47</v>
      </c>
      <c r="CE39" s="12" t="str">
        <f t="shared" si="7"/>
        <v/>
      </c>
      <c r="CF39" s="12">
        <f t="shared" si="7"/>
        <v>-44</v>
      </c>
      <c r="CG39" s="12" t="str">
        <f t="shared" si="7"/>
        <v/>
      </c>
      <c r="CH39" s="12">
        <f t="shared" si="7"/>
        <v>-19</v>
      </c>
      <c r="CI39" s="12" t="str">
        <f t="shared" si="7"/>
        <v/>
      </c>
      <c r="CJ39" s="12">
        <f t="shared" si="7"/>
        <v>4</v>
      </c>
      <c r="CK39" s="12" t="str">
        <f t="shared" si="7"/>
        <v/>
      </c>
      <c r="CL39" s="12">
        <f t="shared" si="7"/>
        <v>7</v>
      </c>
      <c r="CM39" s="12" t="str">
        <f t="shared" si="7"/>
        <v/>
      </c>
      <c r="CN39" s="12">
        <f t="shared" si="7"/>
        <v>26</v>
      </c>
      <c r="CO39" s="12" t="str">
        <f t="shared" si="7"/>
        <v/>
      </c>
      <c r="CP39" s="12">
        <f t="shared" si="7"/>
        <v>0</v>
      </c>
      <c r="CQ39" s="12" t="str">
        <f t="shared" si="7"/>
        <v/>
      </c>
      <c r="CR39" s="12">
        <f t="shared" si="7"/>
        <v>-5</v>
      </c>
      <c r="CS39" s="12" t="str">
        <f t="shared" si="7"/>
        <v/>
      </c>
      <c r="CT39" s="12">
        <f t="shared" si="7"/>
        <v>3.5999999999999979</v>
      </c>
      <c r="CU39" s="12" t="str">
        <f t="shared" si="7"/>
        <v/>
      </c>
      <c r="CV39" s="12">
        <f t="shared" si="7"/>
        <v>10</v>
      </c>
      <c r="CW39" s="12" t="str">
        <f t="shared" si="7"/>
        <v/>
      </c>
      <c r="CX39" s="12">
        <f t="shared" si="7"/>
        <v>-1.3999999999999986</v>
      </c>
      <c r="CY39" s="12" t="str">
        <f t="shared" si="7"/>
        <v/>
      </c>
      <c r="CZ39" s="12">
        <f t="shared" si="7"/>
        <v>3.7999999999999963</v>
      </c>
      <c r="DA39" s="12" t="str">
        <f t="shared" si="7"/>
        <v/>
      </c>
      <c r="DB39" s="12">
        <f t="shared" si="7"/>
        <v>4.0999999999999979</v>
      </c>
      <c r="DC39" s="12" t="str">
        <f t="shared" si="7"/>
        <v/>
      </c>
      <c r="DD39" s="12">
        <f t="shared" si="7"/>
        <v>12.500000000000005</v>
      </c>
      <c r="DE39" s="12" t="str">
        <f t="shared" si="7"/>
        <v/>
      </c>
      <c r="DF39" s="12">
        <f t="shared" si="7"/>
        <v>2</v>
      </c>
      <c r="DG39" s="12" t="str">
        <f t="shared" si="7"/>
        <v/>
      </c>
      <c r="DH39" s="12">
        <f t="shared" si="7"/>
        <v>12.400000000000002</v>
      </c>
      <c r="DI39" s="12" t="str">
        <f t="shared" si="7"/>
        <v/>
      </c>
      <c r="DJ39" s="12">
        <f t="shared" si="7"/>
        <v>1.1000000000000023</v>
      </c>
      <c r="DK39" s="12" t="str">
        <f t="shared" si="7"/>
        <v/>
      </c>
      <c r="DL39" s="12">
        <f t="shared" si="7"/>
        <v>7</v>
      </c>
      <c r="DM39" s="12" t="str">
        <f t="shared" si="7"/>
        <v/>
      </c>
      <c r="DN39" s="12">
        <f t="shared" si="7"/>
        <v>0.28999999999999559</v>
      </c>
      <c r="DO39" s="12" t="str">
        <f t="shared" si="7"/>
        <v/>
      </c>
      <c r="DP39" s="12">
        <f t="shared" si="7"/>
        <v>1.8999999999999995</v>
      </c>
      <c r="DQ39" s="12" t="str">
        <f t="shared" si="7"/>
        <v/>
      </c>
      <c r="DR39" s="12">
        <f t="shared" si="7"/>
        <v>-9</v>
      </c>
      <c r="DS39" s="12" t="str">
        <f t="shared" si="7"/>
        <v/>
      </c>
      <c r="DT39" s="12">
        <f t="shared" si="7"/>
        <v>-6.2999999999999989</v>
      </c>
      <c r="DU39" s="12" t="str">
        <f t="shared" si="7"/>
        <v/>
      </c>
      <c r="DV39" s="12">
        <f t="shared" si="7"/>
        <v>-7.5999999999999979</v>
      </c>
      <c r="DW39" s="12" t="str">
        <f t="shared" si="7"/>
        <v/>
      </c>
      <c r="DX39" s="12">
        <f t="shared" si="7"/>
        <v>-7</v>
      </c>
      <c r="DY39" s="12" t="str">
        <f t="shared" si="7"/>
        <v/>
      </c>
      <c r="DZ39" s="12">
        <f t="shared" si="7"/>
        <v>-6.4</v>
      </c>
      <c r="EA39" s="12" t="str">
        <f t="shared" si="7"/>
        <v/>
      </c>
      <c r="EB39" s="12">
        <f t="shared" si="7"/>
        <v>6</v>
      </c>
      <c r="EC39" s="12" t="str">
        <f t="shared" ref="EC39:GN39" si="8">IF(EC37&gt;0,EC34+EC35-EC36-EC37,"")</f>
        <v/>
      </c>
      <c r="ED39" s="12">
        <f t="shared" si="8"/>
        <v>2.4899999999999975</v>
      </c>
      <c r="EE39" s="12" t="str">
        <f t="shared" si="8"/>
        <v/>
      </c>
      <c r="EF39" s="12">
        <f t="shared" si="8"/>
        <v>15.799999999999997</v>
      </c>
      <c r="EG39" s="12" t="str">
        <f t="shared" si="8"/>
        <v/>
      </c>
      <c r="EH39" s="12">
        <f t="shared" si="8"/>
        <v>15</v>
      </c>
      <c r="EI39" s="12" t="str">
        <f t="shared" si="8"/>
        <v/>
      </c>
      <c r="EJ39" s="12">
        <f t="shared" si="8"/>
        <v>10.800000000000004</v>
      </c>
      <c r="EK39" s="12" t="str">
        <f t="shared" si="8"/>
        <v/>
      </c>
      <c r="EL39" s="12">
        <f t="shared" si="8"/>
        <v>2</v>
      </c>
      <c r="EM39" s="12" t="str">
        <f t="shared" si="8"/>
        <v/>
      </c>
      <c r="EN39" s="12">
        <f t="shared" si="8"/>
        <v>-4.9000000000000012</v>
      </c>
      <c r="EO39" s="12" t="str">
        <f t="shared" si="8"/>
        <v/>
      </c>
      <c r="EP39" s="12">
        <f t="shared" si="8"/>
        <v>-7.6999999999999993</v>
      </c>
      <c r="EQ39" s="12" t="str">
        <f t="shared" si="8"/>
        <v/>
      </c>
      <c r="ER39" s="12">
        <f t="shared" si="8"/>
        <v>-12</v>
      </c>
      <c r="ES39" s="12" t="str">
        <f t="shared" si="8"/>
        <v/>
      </c>
      <c r="ET39" s="12">
        <f t="shared" si="8"/>
        <v>-7.5999999999999979</v>
      </c>
      <c r="EU39" s="12" t="str">
        <f t="shared" si="8"/>
        <v/>
      </c>
      <c r="EV39" s="12">
        <f t="shared" si="8"/>
        <v>-6.2999999999999989</v>
      </c>
      <c r="EW39" s="12" t="str">
        <f t="shared" si="8"/>
        <v/>
      </c>
      <c r="EX39" s="12">
        <f t="shared" si="8"/>
        <v>-3.9000000000000021</v>
      </c>
      <c r="EY39" s="12" t="str">
        <f t="shared" si="8"/>
        <v/>
      </c>
      <c r="EZ39" s="12">
        <f t="shared" si="8"/>
        <v>-3.8999999999999986</v>
      </c>
      <c r="FA39" s="12" t="str">
        <f t="shared" si="8"/>
        <v/>
      </c>
      <c r="FB39" s="12">
        <f t="shared" si="8"/>
        <v>-7.4</v>
      </c>
      <c r="FC39" s="12" t="str">
        <f t="shared" si="8"/>
        <v/>
      </c>
      <c r="FD39" s="12">
        <f t="shared" si="8"/>
        <v>1.5000000000000036</v>
      </c>
      <c r="FE39" s="12" t="str">
        <f t="shared" si="8"/>
        <v/>
      </c>
      <c r="FF39" s="12">
        <f t="shared" si="8"/>
        <v>-7.5</v>
      </c>
      <c r="FG39" s="12" t="str">
        <f t="shared" si="8"/>
        <v/>
      </c>
      <c r="FH39" s="12">
        <f t="shared" si="8"/>
        <v>1.3000000000000025</v>
      </c>
      <c r="FI39" s="12" t="str">
        <f t="shared" si="8"/>
        <v/>
      </c>
      <c r="FJ39" s="12">
        <f t="shared" si="8"/>
        <v>10.999999999999993</v>
      </c>
      <c r="FK39" s="12" t="str">
        <f t="shared" si="8"/>
        <v/>
      </c>
      <c r="FL39" s="12">
        <f t="shared" si="8"/>
        <v>3.2000000000000046</v>
      </c>
      <c r="FM39" s="12" t="str">
        <f t="shared" si="8"/>
        <v/>
      </c>
      <c r="FN39" s="12">
        <f t="shared" si="8"/>
        <v>11.600000000000007</v>
      </c>
      <c r="FO39" s="12" t="str">
        <f t="shared" si="8"/>
        <v/>
      </c>
      <c r="FP39" s="12">
        <f t="shared" si="8"/>
        <v>7.3000000000000016</v>
      </c>
      <c r="FQ39" s="12" t="str">
        <f t="shared" si="8"/>
        <v/>
      </c>
      <c r="FR39" s="12">
        <f t="shared" si="8"/>
        <v>8.2000000000000011</v>
      </c>
      <c r="FS39" s="12" t="str">
        <f t="shared" si="8"/>
        <v/>
      </c>
      <c r="FT39" s="12">
        <f t="shared" si="8"/>
        <v>9.3999999999999968</v>
      </c>
      <c r="FU39" s="12" t="str">
        <f t="shared" si="8"/>
        <v/>
      </c>
      <c r="FV39" s="12">
        <f t="shared" si="8"/>
        <v>9.5100000000000033</v>
      </c>
      <c r="FW39" s="12" t="str">
        <f t="shared" si="8"/>
        <v/>
      </c>
      <c r="FX39" s="12">
        <f t="shared" si="8"/>
        <v>6.7</v>
      </c>
      <c r="FY39" s="12" t="str">
        <f t="shared" si="8"/>
        <v/>
      </c>
      <c r="FZ39" s="12">
        <f t="shared" si="8"/>
        <v>8.5999999999999979</v>
      </c>
      <c r="GA39" s="12" t="str">
        <f t="shared" si="8"/>
        <v/>
      </c>
      <c r="GB39" s="12">
        <f t="shared" si="8"/>
        <v>12.4</v>
      </c>
      <c r="GC39" s="12" t="str">
        <f t="shared" si="8"/>
        <v/>
      </c>
      <c r="GD39" s="12">
        <f t="shared" si="8"/>
        <v>27.199999999999996</v>
      </c>
      <c r="GE39" s="12" t="str">
        <f t="shared" si="8"/>
        <v/>
      </c>
      <c r="GF39" s="12" t="str">
        <f t="shared" si="8"/>
        <v/>
      </c>
      <c r="GG39" s="12">
        <f t="shared" si="8"/>
        <v>14.100000000000001</v>
      </c>
      <c r="GH39" s="12" t="str">
        <f t="shared" si="8"/>
        <v/>
      </c>
      <c r="GI39" s="12" t="str">
        <f t="shared" si="8"/>
        <v/>
      </c>
      <c r="GJ39" s="12" t="str">
        <f t="shared" si="8"/>
        <v/>
      </c>
      <c r="GK39" s="12" t="str">
        <f t="shared" si="8"/>
        <v/>
      </c>
      <c r="GL39" s="12" t="str">
        <f t="shared" si="8"/>
        <v/>
      </c>
      <c r="GM39" s="12">
        <f t="shared" si="8"/>
        <v>-42.4</v>
      </c>
      <c r="GN39" s="12" t="str">
        <f t="shared" si="8"/>
        <v/>
      </c>
      <c r="GO39" s="12" t="str">
        <f t="shared" ref="GO39:HI39" si="9">IF(GO37&gt;0,GO34+GO35-GO36-GO37,"")</f>
        <v/>
      </c>
      <c r="GP39" s="12" t="str">
        <f t="shared" si="9"/>
        <v/>
      </c>
      <c r="GQ39" s="12" t="str">
        <f t="shared" si="9"/>
        <v/>
      </c>
      <c r="GR39" s="12" t="str">
        <f t="shared" si="9"/>
        <v/>
      </c>
      <c r="GS39" s="12" t="str">
        <f t="shared" si="9"/>
        <v/>
      </c>
      <c r="GT39" s="12" t="str">
        <f t="shared" si="9"/>
        <v/>
      </c>
      <c r="GU39" s="12" t="str">
        <f t="shared" si="9"/>
        <v/>
      </c>
      <c r="GV39" s="12" t="str">
        <f t="shared" si="9"/>
        <v/>
      </c>
      <c r="GW39" s="12" t="str">
        <f t="shared" si="9"/>
        <v/>
      </c>
      <c r="GX39" s="12" t="str">
        <f t="shared" si="9"/>
        <v/>
      </c>
      <c r="GY39" s="12" t="str">
        <f t="shared" si="9"/>
        <v/>
      </c>
      <c r="GZ39" s="12" t="str">
        <f t="shared" si="9"/>
        <v/>
      </c>
      <c r="HA39" s="12" t="str">
        <f t="shared" si="9"/>
        <v/>
      </c>
      <c r="HB39" s="12" t="str">
        <f t="shared" si="9"/>
        <v/>
      </c>
      <c r="HC39" s="12" t="str">
        <f t="shared" si="9"/>
        <v/>
      </c>
      <c r="HD39" s="12" t="str">
        <f t="shared" si="9"/>
        <v/>
      </c>
      <c r="HE39" s="12" t="str">
        <f t="shared" si="9"/>
        <v/>
      </c>
      <c r="HF39" s="12" t="str">
        <f t="shared" si="9"/>
        <v/>
      </c>
      <c r="HG39" s="12" t="str">
        <f t="shared" si="9"/>
        <v/>
      </c>
      <c r="HH39" s="12" t="str">
        <f t="shared" si="9"/>
        <v/>
      </c>
      <c r="HI39" s="12" t="str">
        <f t="shared" si="9"/>
        <v/>
      </c>
    </row>
    <row r="43" spans="1:217" ht="11.1" customHeight="1" x14ac:dyDescent="0.2">
      <c r="A43" s="12" t="s">
        <v>6</v>
      </c>
    </row>
    <row r="44" spans="1:217" ht="11.1" customHeight="1" x14ac:dyDescent="0.2">
      <c r="A44" s="12" t="s">
        <v>74</v>
      </c>
    </row>
    <row r="45" spans="1:217" ht="11.1" customHeight="1" x14ac:dyDescent="0.2">
      <c r="A45" s="12" t="s">
        <v>63</v>
      </c>
    </row>
    <row r="46" spans="1:217" ht="11.1" customHeight="1" x14ac:dyDescent="0.2">
      <c r="A46" s="16" t="s">
        <v>75</v>
      </c>
    </row>
    <row r="47" spans="1:217" ht="11.1" customHeight="1" x14ac:dyDescent="0.2">
      <c r="A47" s="16" t="s">
        <v>76</v>
      </c>
      <c r="F47" s="25">
        <v>0.4</v>
      </c>
      <c r="G47" s="26"/>
      <c r="H47" s="27"/>
      <c r="I47" s="25">
        <v>1.4</v>
      </c>
      <c r="J47" s="26"/>
      <c r="K47" s="27"/>
      <c r="L47" s="25">
        <v>0.4</v>
      </c>
      <c r="M47" s="26"/>
      <c r="N47" s="27"/>
      <c r="O47" s="25">
        <v>0.7</v>
      </c>
      <c r="P47" s="26"/>
      <c r="Q47" s="27"/>
      <c r="R47" s="25">
        <v>0.4</v>
      </c>
      <c r="S47" s="28">
        <v>1</v>
      </c>
      <c r="T47" s="28">
        <v>0</v>
      </c>
      <c r="U47" s="28">
        <v>0</v>
      </c>
      <c r="V47" s="28">
        <v>1</v>
      </c>
      <c r="W47" s="29"/>
      <c r="X47" s="28">
        <v>1</v>
      </c>
      <c r="Y47" s="29"/>
      <c r="Z47" s="28">
        <v>0</v>
      </c>
      <c r="AA47" s="29"/>
      <c r="AB47" s="28">
        <v>0</v>
      </c>
      <c r="AC47" s="29"/>
      <c r="AD47" s="28">
        <v>0</v>
      </c>
      <c r="AE47" s="29"/>
      <c r="AF47" s="28">
        <v>0</v>
      </c>
      <c r="AG47" s="29"/>
      <c r="AH47" s="28">
        <v>0</v>
      </c>
      <c r="AI47" s="29"/>
      <c r="AJ47" s="28">
        <v>0</v>
      </c>
      <c r="AK47" s="29"/>
      <c r="AL47" s="28">
        <v>1</v>
      </c>
      <c r="AM47" s="29"/>
      <c r="AN47" s="28">
        <v>0</v>
      </c>
      <c r="AO47" s="29"/>
      <c r="AP47" s="28">
        <v>0</v>
      </c>
      <c r="AQ47" s="29"/>
      <c r="AR47" s="28">
        <v>0</v>
      </c>
      <c r="AS47" s="29"/>
      <c r="AT47" s="28">
        <v>1</v>
      </c>
      <c r="AU47" s="29"/>
      <c r="AV47" s="28">
        <v>1</v>
      </c>
      <c r="AW47" s="29"/>
      <c r="AX47" s="28">
        <v>1</v>
      </c>
      <c r="AY47" s="29"/>
      <c r="AZ47" s="28">
        <v>0</v>
      </c>
      <c r="BA47" s="29"/>
      <c r="BB47" s="28">
        <v>0</v>
      </c>
      <c r="BC47" s="29"/>
      <c r="BD47" s="28">
        <v>1</v>
      </c>
      <c r="BE47" s="29"/>
      <c r="BF47" s="28">
        <v>1</v>
      </c>
      <c r="BG47" s="29"/>
      <c r="BH47" s="28">
        <v>0</v>
      </c>
      <c r="BI47" s="29"/>
      <c r="BJ47" s="28">
        <v>1</v>
      </c>
      <c r="BK47" s="29"/>
      <c r="BL47" s="28">
        <v>1</v>
      </c>
      <c r="BM47" s="29"/>
      <c r="BN47" s="28">
        <v>1</v>
      </c>
      <c r="BO47" s="29"/>
      <c r="BP47" s="28">
        <v>1</v>
      </c>
      <c r="BQ47" s="29"/>
      <c r="BR47" s="28">
        <v>0</v>
      </c>
      <c r="BS47" s="29"/>
      <c r="BT47" s="28">
        <v>0</v>
      </c>
      <c r="BU47" s="29"/>
      <c r="BV47" s="28">
        <v>0</v>
      </c>
      <c r="BW47" s="29"/>
      <c r="BX47" s="28">
        <v>0</v>
      </c>
      <c r="BY47" s="29"/>
      <c r="BZ47" s="28">
        <v>0</v>
      </c>
      <c r="CA47" s="29"/>
      <c r="CB47" s="28">
        <v>0</v>
      </c>
      <c r="CC47" s="29"/>
      <c r="CD47" s="28">
        <v>0</v>
      </c>
      <c r="CE47" s="29"/>
      <c r="CF47" s="25">
        <v>0</v>
      </c>
      <c r="CG47" s="29"/>
      <c r="CH47" s="25">
        <v>0</v>
      </c>
      <c r="CI47" s="29"/>
      <c r="CJ47" s="25">
        <v>1</v>
      </c>
      <c r="CK47" s="29"/>
      <c r="CL47" s="25">
        <v>0</v>
      </c>
      <c r="CM47" s="29"/>
      <c r="CN47" s="25">
        <v>1</v>
      </c>
      <c r="CO47" s="29"/>
      <c r="CP47" s="25">
        <v>2</v>
      </c>
      <c r="CQ47" s="29"/>
      <c r="CR47" s="25">
        <v>1</v>
      </c>
      <c r="CS47" s="29"/>
      <c r="CT47" s="25">
        <v>1</v>
      </c>
      <c r="CU47" s="29"/>
      <c r="CV47" s="25">
        <v>1</v>
      </c>
      <c r="CW47" s="29"/>
      <c r="CX47" s="25">
        <v>1</v>
      </c>
      <c r="CY47" s="29"/>
      <c r="CZ47" s="25">
        <v>1</v>
      </c>
      <c r="DA47" s="29"/>
      <c r="DB47" s="25">
        <v>1</v>
      </c>
      <c r="DC47" s="29"/>
      <c r="DD47" s="25">
        <v>2</v>
      </c>
      <c r="DE47" s="29"/>
      <c r="DF47" s="25">
        <v>2</v>
      </c>
      <c r="DG47" s="29"/>
      <c r="DH47" s="25">
        <v>2</v>
      </c>
      <c r="DI47" s="29"/>
      <c r="DJ47" s="25">
        <v>1</v>
      </c>
      <c r="DK47" s="29"/>
      <c r="DL47" s="25">
        <v>2</v>
      </c>
      <c r="DM47" s="29"/>
      <c r="DN47" s="25">
        <v>3</v>
      </c>
      <c r="DO47" s="29"/>
      <c r="DP47" s="25">
        <v>2</v>
      </c>
      <c r="DQ47" s="29"/>
      <c r="DR47" s="25">
        <v>2</v>
      </c>
      <c r="DS47" s="29"/>
      <c r="DT47" s="25">
        <v>2</v>
      </c>
      <c r="DU47" s="29"/>
      <c r="DV47" s="25">
        <v>1</v>
      </c>
      <c r="DW47" s="29"/>
      <c r="DX47" s="25">
        <v>2</v>
      </c>
      <c r="DY47" s="29"/>
      <c r="DZ47" s="25">
        <v>2</v>
      </c>
      <c r="EA47" s="29"/>
      <c r="EB47" s="25">
        <v>1</v>
      </c>
      <c r="EC47" s="29"/>
      <c r="ED47" s="25">
        <v>2</v>
      </c>
      <c r="EE47" s="29"/>
      <c r="EF47" s="25">
        <v>2.4</v>
      </c>
      <c r="EG47" s="29"/>
      <c r="EH47" s="25">
        <v>1.9</v>
      </c>
      <c r="EI47" s="29"/>
      <c r="EJ47" s="25">
        <v>3.4</v>
      </c>
      <c r="EK47" s="29"/>
      <c r="EL47" s="25">
        <v>2.6</v>
      </c>
      <c r="EM47" s="29"/>
      <c r="EN47" s="25">
        <v>2</v>
      </c>
      <c r="EO47" s="29"/>
      <c r="EP47" s="25">
        <v>1.9</v>
      </c>
      <c r="EQ47" s="29"/>
      <c r="ER47" s="25">
        <v>0.5</v>
      </c>
      <c r="ES47" s="29"/>
      <c r="ET47" s="25">
        <v>2.8</v>
      </c>
      <c r="EU47" s="29"/>
      <c r="EV47" s="25">
        <v>2.7</v>
      </c>
      <c r="EW47" s="29"/>
      <c r="EX47" s="25">
        <v>2.8</v>
      </c>
      <c r="EY47" s="29"/>
      <c r="EZ47" s="25">
        <v>4</v>
      </c>
      <c r="FA47" s="29"/>
      <c r="FB47" s="25">
        <v>2.6</v>
      </c>
      <c r="FC47" s="29"/>
      <c r="FD47" s="25">
        <v>3.2</v>
      </c>
      <c r="FE47" s="29"/>
      <c r="FF47" s="25">
        <v>4.3</v>
      </c>
      <c r="FG47" s="29"/>
      <c r="FH47" s="25">
        <v>3.6</v>
      </c>
      <c r="FI47" s="29"/>
      <c r="FJ47" s="25">
        <v>4.5999999999999996</v>
      </c>
      <c r="FK47" s="29"/>
      <c r="FL47" s="25">
        <v>2.7</v>
      </c>
      <c r="FM47" s="29"/>
      <c r="FN47" s="25">
        <v>2.9</v>
      </c>
      <c r="FO47" s="29"/>
      <c r="FP47" s="25">
        <v>4.3</v>
      </c>
      <c r="FQ47" s="29"/>
      <c r="FR47" s="25">
        <v>4.5999999999999996</v>
      </c>
      <c r="FS47" s="29"/>
      <c r="FT47" s="25">
        <v>3.5</v>
      </c>
      <c r="FU47" s="29"/>
      <c r="FV47" s="25">
        <v>5.8</v>
      </c>
      <c r="FW47" s="29"/>
      <c r="FX47" s="25">
        <v>5</v>
      </c>
      <c r="FY47" s="29"/>
      <c r="FZ47" s="25">
        <v>5</v>
      </c>
      <c r="GA47" s="29"/>
      <c r="GB47" s="13">
        <v>7</v>
      </c>
      <c r="GC47" s="29"/>
      <c r="GD47" s="30">
        <v>8.9</v>
      </c>
      <c r="GE47" s="29"/>
      <c r="GF47" s="29"/>
      <c r="GG47" s="30">
        <v>8.4</v>
      </c>
      <c r="GH47" s="25"/>
      <c r="GI47" s="25"/>
      <c r="GJ47" s="25"/>
      <c r="GK47" s="25"/>
      <c r="GL47" s="25"/>
      <c r="GM47" s="25"/>
      <c r="GN47" s="25"/>
    </row>
    <row r="48" spans="1:217" ht="11.1" customHeight="1" x14ac:dyDescent="0.2">
      <c r="A48" s="16" t="s">
        <v>77</v>
      </c>
      <c r="F48" s="25">
        <v>1.5</v>
      </c>
      <c r="G48" s="26"/>
      <c r="H48" s="27"/>
      <c r="I48" s="25">
        <v>4.5</v>
      </c>
      <c r="J48" s="26"/>
      <c r="K48" s="27"/>
      <c r="L48" s="25">
        <v>2.5</v>
      </c>
      <c r="M48" s="26"/>
      <c r="N48" s="27"/>
      <c r="O48" s="25">
        <v>5</v>
      </c>
      <c r="P48" s="26"/>
      <c r="Q48" s="27"/>
      <c r="R48" s="25">
        <v>3.8</v>
      </c>
      <c r="S48" s="28">
        <v>5</v>
      </c>
      <c r="T48" s="28">
        <v>5</v>
      </c>
      <c r="U48" s="28">
        <v>6</v>
      </c>
      <c r="V48" s="28">
        <v>7</v>
      </c>
      <c r="W48" s="29"/>
      <c r="X48" s="28">
        <v>7</v>
      </c>
      <c r="Y48" s="29"/>
      <c r="Z48" s="28">
        <v>6</v>
      </c>
      <c r="AA48" s="29"/>
      <c r="AB48" s="28">
        <v>2</v>
      </c>
      <c r="AC48" s="29"/>
      <c r="AD48" s="28">
        <v>2</v>
      </c>
      <c r="AE48" s="29"/>
      <c r="AF48" s="28">
        <v>4</v>
      </c>
      <c r="AG48" s="29"/>
      <c r="AH48" s="28">
        <v>3</v>
      </c>
      <c r="AI48" s="29"/>
      <c r="AJ48" s="28">
        <v>3</v>
      </c>
      <c r="AK48" s="29"/>
      <c r="AL48" s="28">
        <v>4</v>
      </c>
      <c r="AM48" s="29"/>
      <c r="AN48" s="28">
        <v>2</v>
      </c>
      <c r="AO48" s="29"/>
      <c r="AP48" s="28">
        <v>3</v>
      </c>
      <c r="AQ48" s="29"/>
      <c r="AR48" s="28">
        <v>3</v>
      </c>
      <c r="AS48" s="29"/>
      <c r="AT48" s="28">
        <v>7</v>
      </c>
      <c r="AU48" s="29"/>
      <c r="AV48" s="28">
        <v>5</v>
      </c>
      <c r="AW48" s="29"/>
      <c r="AX48" s="28">
        <v>4</v>
      </c>
      <c r="AY48" s="29"/>
      <c r="AZ48" s="28">
        <v>4</v>
      </c>
      <c r="BA48" s="29"/>
      <c r="BB48" s="28">
        <v>4</v>
      </c>
      <c r="BC48" s="29"/>
      <c r="BD48" s="28">
        <v>9</v>
      </c>
      <c r="BE48" s="29"/>
      <c r="BF48" s="28">
        <v>7</v>
      </c>
      <c r="BG48" s="29"/>
      <c r="BH48" s="28">
        <v>9</v>
      </c>
      <c r="BI48" s="29"/>
      <c r="BJ48" s="28">
        <v>6</v>
      </c>
      <c r="BK48" s="29"/>
      <c r="BL48" s="28">
        <v>7</v>
      </c>
      <c r="BM48" s="29"/>
      <c r="BN48" s="28">
        <v>6</v>
      </c>
      <c r="BO48" s="29"/>
      <c r="BP48" s="28">
        <v>6</v>
      </c>
      <c r="BQ48" s="29"/>
      <c r="BR48" s="28">
        <v>4</v>
      </c>
      <c r="BS48" s="29"/>
      <c r="BT48" s="28">
        <v>1</v>
      </c>
      <c r="BU48" s="29"/>
      <c r="BV48" s="28">
        <v>3</v>
      </c>
      <c r="BW48" s="29"/>
      <c r="BX48" s="28">
        <v>3</v>
      </c>
      <c r="BY48" s="29"/>
      <c r="BZ48" s="28">
        <v>3</v>
      </c>
      <c r="CA48" s="29"/>
      <c r="CB48" s="28">
        <v>2</v>
      </c>
      <c r="CC48" s="29"/>
      <c r="CD48" s="28">
        <v>3</v>
      </c>
      <c r="CE48" s="29"/>
      <c r="CF48" s="25">
        <v>2</v>
      </c>
      <c r="CG48" s="29"/>
      <c r="CH48" s="25">
        <v>2</v>
      </c>
      <c r="CI48" s="29"/>
      <c r="CJ48" s="25">
        <v>6</v>
      </c>
      <c r="CK48" s="29"/>
      <c r="CL48" s="25">
        <v>7</v>
      </c>
      <c r="CM48" s="29"/>
      <c r="CN48" s="25">
        <v>17</v>
      </c>
      <c r="CO48" s="29"/>
      <c r="CP48" s="25">
        <v>10</v>
      </c>
      <c r="CQ48" s="29"/>
      <c r="CR48" s="25">
        <v>8</v>
      </c>
      <c r="CS48" s="29"/>
      <c r="CT48" s="25">
        <v>15</v>
      </c>
      <c r="CU48" s="29"/>
      <c r="CV48" s="25">
        <v>13</v>
      </c>
      <c r="CW48" s="29"/>
      <c r="CX48" s="25">
        <v>17</v>
      </c>
      <c r="CY48" s="29"/>
      <c r="CZ48" s="25">
        <v>19</v>
      </c>
      <c r="DA48" s="29"/>
      <c r="DB48" s="25">
        <v>19</v>
      </c>
      <c r="DC48" s="29"/>
      <c r="DD48" s="25">
        <v>21</v>
      </c>
      <c r="DE48" s="29"/>
      <c r="DF48" s="25">
        <v>16</v>
      </c>
      <c r="DG48" s="29"/>
      <c r="DH48" s="25">
        <v>26</v>
      </c>
      <c r="DI48" s="29"/>
      <c r="DJ48" s="25">
        <v>21</v>
      </c>
      <c r="DK48" s="29"/>
      <c r="DL48" s="25">
        <v>22</v>
      </c>
      <c r="DM48" s="29"/>
      <c r="DN48" s="25">
        <v>23</v>
      </c>
      <c r="DO48" s="29"/>
      <c r="DP48" s="25">
        <v>21</v>
      </c>
      <c r="DQ48" s="29"/>
      <c r="DR48" s="25">
        <v>17</v>
      </c>
      <c r="DS48" s="29"/>
      <c r="DT48" s="25">
        <v>22</v>
      </c>
      <c r="DU48" s="29"/>
      <c r="DV48" s="25">
        <v>20</v>
      </c>
      <c r="DW48" s="29"/>
      <c r="DX48" s="25">
        <v>20</v>
      </c>
      <c r="DY48" s="29"/>
      <c r="DZ48" s="25">
        <v>20</v>
      </c>
      <c r="EA48" s="29"/>
      <c r="EB48" s="25">
        <v>21</v>
      </c>
      <c r="EC48" s="29"/>
      <c r="ED48" s="25">
        <v>22</v>
      </c>
      <c r="EE48" s="29"/>
      <c r="EF48" s="25">
        <v>31.5</v>
      </c>
      <c r="EG48" s="29"/>
      <c r="EH48" s="25">
        <v>24.3</v>
      </c>
      <c r="EI48" s="29"/>
      <c r="EJ48" s="25">
        <v>25.6</v>
      </c>
      <c r="EK48" s="29"/>
      <c r="EL48" s="25">
        <v>26</v>
      </c>
      <c r="EM48" s="29"/>
      <c r="EN48" s="25">
        <v>10.4</v>
      </c>
      <c r="EO48" s="29"/>
      <c r="EP48" s="25">
        <v>18</v>
      </c>
      <c r="EQ48" s="29"/>
      <c r="ER48" s="25">
        <v>20.6</v>
      </c>
      <c r="ES48" s="29"/>
      <c r="ET48" s="25">
        <v>20</v>
      </c>
      <c r="EU48" s="29"/>
      <c r="EV48" s="25">
        <v>22.9</v>
      </c>
      <c r="EW48" s="29"/>
      <c r="EX48" s="25">
        <v>25.8</v>
      </c>
      <c r="EY48" s="29"/>
      <c r="EZ48" s="25">
        <v>25.3</v>
      </c>
      <c r="FA48" s="29"/>
      <c r="FB48" s="25">
        <v>25.1</v>
      </c>
      <c r="FC48" s="29"/>
      <c r="FD48" s="25">
        <v>29.1</v>
      </c>
      <c r="FE48" s="29"/>
      <c r="FF48" s="25">
        <v>26</v>
      </c>
      <c r="FG48" s="29"/>
      <c r="FH48" s="25">
        <v>31.8</v>
      </c>
      <c r="FI48" s="29"/>
      <c r="FJ48" s="25">
        <v>33.200000000000003</v>
      </c>
      <c r="FK48" s="29"/>
      <c r="FL48" s="25">
        <v>31.5</v>
      </c>
      <c r="FM48" s="29"/>
      <c r="FN48" s="25">
        <v>37.200000000000003</v>
      </c>
      <c r="FO48" s="29"/>
      <c r="FP48" s="25">
        <v>32.9</v>
      </c>
      <c r="FQ48" s="29"/>
      <c r="FR48" s="25">
        <v>31.4</v>
      </c>
      <c r="FS48" s="29"/>
      <c r="FT48" s="25">
        <v>34.1</v>
      </c>
      <c r="FU48" s="29"/>
      <c r="FV48" s="25">
        <v>38.6</v>
      </c>
      <c r="FW48" s="29"/>
      <c r="FX48" s="25">
        <v>34.5</v>
      </c>
      <c r="FY48" s="29"/>
      <c r="FZ48" s="25">
        <v>38.1</v>
      </c>
      <c r="GA48" s="29"/>
      <c r="GB48" s="13">
        <v>46.9</v>
      </c>
      <c r="GC48" s="29"/>
      <c r="GD48" s="30">
        <v>46.5</v>
      </c>
      <c r="GE48" s="29"/>
      <c r="GF48" s="29"/>
      <c r="GG48" s="30">
        <v>47.1</v>
      </c>
      <c r="GH48" s="25"/>
      <c r="GI48" s="25"/>
      <c r="GJ48" s="25"/>
      <c r="GK48" s="25"/>
      <c r="GL48" s="25"/>
      <c r="GM48" s="25"/>
      <c r="GN48" s="25"/>
    </row>
    <row r="49" spans="1:206" ht="11.1" customHeight="1" x14ac:dyDescent="0.2">
      <c r="A49" s="16" t="s">
        <v>78</v>
      </c>
      <c r="F49" s="25">
        <v>55</v>
      </c>
      <c r="G49" s="26"/>
      <c r="H49" s="27"/>
      <c r="I49" s="25">
        <v>61.5</v>
      </c>
      <c r="J49" s="26"/>
      <c r="K49" s="27"/>
      <c r="L49" s="25">
        <v>55.5</v>
      </c>
      <c r="M49" s="26"/>
      <c r="N49" s="27"/>
      <c r="O49" s="25">
        <v>67.3</v>
      </c>
      <c r="P49" s="26"/>
      <c r="Q49" s="27"/>
      <c r="R49" s="25">
        <v>63.7</v>
      </c>
      <c r="S49" s="28">
        <v>60</v>
      </c>
      <c r="T49" s="28">
        <v>60</v>
      </c>
      <c r="U49" s="28">
        <v>63</v>
      </c>
      <c r="V49" s="28">
        <v>63</v>
      </c>
      <c r="W49" s="29"/>
      <c r="X49" s="28">
        <v>62</v>
      </c>
      <c r="Y49" s="29"/>
      <c r="Z49" s="28">
        <v>60</v>
      </c>
      <c r="AA49" s="29"/>
      <c r="AB49" s="28">
        <v>51</v>
      </c>
      <c r="AC49" s="29"/>
      <c r="AD49" s="28">
        <v>59</v>
      </c>
      <c r="AE49" s="29"/>
      <c r="AF49" s="28">
        <v>59</v>
      </c>
      <c r="AG49" s="29"/>
      <c r="AH49" s="28">
        <v>57</v>
      </c>
      <c r="AI49" s="29"/>
      <c r="AJ49" s="28">
        <v>60</v>
      </c>
      <c r="AK49" s="29"/>
      <c r="AL49" s="28">
        <v>57</v>
      </c>
      <c r="AM49" s="29"/>
      <c r="AN49" s="28">
        <v>57</v>
      </c>
      <c r="AO49" s="29"/>
      <c r="AP49" s="28">
        <v>60</v>
      </c>
      <c r="AQ49" s="29"/>
      <c r="AR49" s="28">
        <v>67</v>
      </c>
      <c r="AS49" s="29"/>
      <c r="AT49" s="28">
        <v>64</v>
      </c>
      <c r="AU49" s="29"/>
      <c r="AV49" s="28">
        <v>61</v>
      </c>
      <c r="AW49" s="29"/>
      <c r="AX49" s="28">
        <v>57</v>
      </c>
      <c r="AY49" s="29"/>
      <c r="AZ49" s="28">
        <v>59</v>
      </c>
      <c r="BA49" s="29"/>
      <c r="BB49" s="28">
        <v>55</v>
      </c>
      <c r="BC49" s="29"/>
      <c r="BD49" s="28">
        <v>60</v>
      </c>
      <c r="BE49" s="29"/>
      <c r="BF49" s="28">
        <v>58</v>
      </c>
      <c r="BG49" s="29"/>
      <c r="BH49" s="28">
        <v>59</v>
      </c>
      <c r="BI49" s="29"/>
      <c r="BJ49" s="28">
        <v>58</v>
      </c>
      <c r="BK49" s="29"/>
      <c r="BL49" s="28">
        <v>59</v>
      </c>
      <c r="BM49" s="29"/>
      <c r="BN49" s="28">
        <v>58</v>
      </c>
      <c r="BO49" s="29"/>
      <c r="BP49" s="28">
        <v>57</v>
      </c>
      <c r="BQ49" s="29"/>
      <c r="BR49" s="28">
        <v>53</v>
      </c>
      <c r="BS49" s="29"/>
      <c r="BT49" s="28">
        <v>43</v>
      </c>
      <c r="BU49" s="29"/>
      <c r="BV49" s="28">
        <v>56</v>
      </c>
      <c r="BW49" s="29"/>
      <c r="BX49" s="28">
        <v>60</v>
      </c>
      <c r="BY49" s="29"/>
      <c r="BZ49" s="28">
        <v>56</v>
      </c>
      <c r="CA49" s="29"/>
      <c r="CB49" s="28">
        <v>52</v>
      </c>
      <c r="CC49" s="29"/>
      <c r="CD49" s="28">
        <v>57</v>
      </c>
      <c r="CE49" s="29"/>
      <c r="CF49" s="25">
        <v>50</v>
      </c>
      <c r="CG49" s="29"/>
      <c r="CH49" s="25">
        <v>61</v>
      </c>
      <c r="CI49" s="29"/>
      <c r="CJ49" s="25">
        <v>67</v>
      </c>
      <c r="CK49" s="29"/>
      <c r="CL49" s="25">
        <v>66</v>
      </c>
      <c r="CM49" s="29"/>
      <c r="CN49" s="25">
        <v>60</v>
      </c>
      <c r="CO49" s="29"/>
      <c r="CP49" s="25">
        <v>64</v>
      </c>
      <c r="CQ49" s="29"/>
      <c r="CR49" s="25">
        <v>60</v>
      </c>
      <c r="CS49" s="29"/>
      <c r="CT49" s="25">
        <v>59</v>
      </c>
      <c r="CU49" s="29"/>
      <c r="CV49" s="25">
        <v>58</v>
      </c>
      <c r="CW49" s="29"/>
      <c r="CX49" s="25">
        <v>59</v>
      </c>
      <c r="CY49" s="29"/>
      <c r="CZ49" s="25">
        <v>57</v>
      </c>
      <c r="DA49" s="29"/>
      <c r="DB49" s="25">
        <v>56</v>
      </c>
      <c r="DC49" s="29"/>
      <c r="DD49" s="25">
        <v>54</v>
      </c>
      <c r="DE49" s="29"/>
      <c r="DF49" s="25">
        <v>62</v>
      </c>
      <c r="DG49" s="29"/>
      <c r="DH49" s="25">
        <v>51</v>
      </c>
      <c r="DI49" s="29"/>
      <c r="DJ49" s="25">
        <v>56</v>
      </c>
      <c r="DK49" s="29"/>
      <c r="DL49" s="25">
        <v>57</v>
      </c>
      <c r="DM49" s="29"/>
      <c r="DN49" s="25">
        <v>50</v>
      </c>
      <c r="DO49" s="29"/>
      <c r="DP49" s="25">
        <v>54</v>
      </c>
      <c r="DQ49" s="29"/>
      <c r="DR49" s="25">
        <v>61</v>
      </c>
      <c r="DS49" s="29"/>
      <c r="DT49" s="25">
        <v>54</v>
      </c>
      <c r="DU49" s="29"/>
      <c r="DV49" s="25">
        <v>60</v>
      </c>
      <c r="DW49" s="29"/>
      <c r="DX49" s="25">
        <v>54</v>
      </c>
      <c r="DY49" s="29"/>
      <c r="DZ49" s="25">
        <v>55</v>
      </c>
      <c r="EA49" s="29"/>
      <c r="EB49" s="25">
        <v>54</v>
      </c>
      <c r="EC49" s="29"/>
      <c r="ED49" s="25">
        <v>54</v>
      </c>
      <c r="EE49" s="29"/>
      <c r="EF49" s="25">
        <v>45.2</v>
      </c>
      <c r="EG49" s="29"/>
      <c r="EH49" s="25">
        <v>52.7</v>
      </c>
      <c r="EI49" s="29"/>
      <c r="EJ49" s="25">
        <v>48.7</v>
      </c>
      <c r="EK49" s="29"/>
      <c r="EL49" s="25">
        <v>48</v>
      </c>
      <c r="EM49" s="29"/>
      <c r="EN49" s="25">
        <v>59.6</v>
      </c>
      <c r="EO49" s="29"/>
      <c r="EP49" s="25">
        <v>53.8</v>
      </c>
      <c r="EQ49" s="29"/>
      <c r="ER49" s="25">
        <v>52.4</v>
      </c>
      <c r="ES49" s="29"/>
      <c r="ET49" s="25">
        <v>52.2</v>
      </c>
      <c r="EU49" s="29"/>
      <c r="EV49" s="25">
        <v>52.2</v>
      </c>
      <c r="EW49" s="29"/>
      <c r="EX49" s="25">
        <v>47.9</v>
      </c>
      <c r="EY49" s="29"/>
      <c r="EZ49" s="25">
        <v>46.9</v>
      </c>
      <c r="FA49" s="29"/>
      <c r="FB49" s="25">
        <v>48.9</v>
      </c>
      <c r="FC49" s="29"/>
      <c r="FD49" s="25">
        <v>47.4</v>
      </c>
      <c r="FE49" s="29"/>
      <c r="FF49" s="25">
        <v>46.8</v>
      </c>
      <c r="FG49" s="29"/>
      <c r="FH49" s="25">
        <v>45</v>
      </c>
      <c r="FI49" s="29"/>
      <c r="FJ49" s="25">
        <v>42.9</v>
      </c>
      <c r="FK49" s="29"/>
      <c r="FL49" s="25">
        <v>41.8</v>
      </c>
      <c r="FM49" s="29"/>
      <c r="FN49" s="25">
        <v>38.5</v>
      </c>
      <c r="FO49" s="29"/>
      <c r="FP49" s="25">
        <v>37.9</v>
      </c>
      <c r="FQ49" s="29"/>
      <c r="FR49" s="25">
        <v>39.799999999999997</v>
      </c>
      <c r="FS49" s="29"/>
      <c r="FT49" s="25">
        <v>41.5</v>
      </c>
      <c r="FU49" s="29"/>
      <c r="FV49" s="25">
        <v>34.4</v>
      </c>
      <c r="FW49" s="29"/>
      <c r="FX49" s="25">
        <v>35.6</v>
      </c>
      <c r="FY49" s="29"/>
      <c r="FZ49" s="25">
        <v>39.6</v>
      </c>
      <c r="GA49" s="29"/>
      <c r="GB49" s="13">
        <v>25.6</v>
      </c>
      <c r="GC49" s="29"/>
      <c r="GD49" s="30">
        <v>25.2</v>
      </c>
      <c r="GE49" s="29"/>
      <c r="GF49" s="29"/>
      <c r="GG49" s="30">
        <v>27</v>
      </c>
      <c r="GH49" s="25"/>
      <c r="GI49" s="25"/>
      <c r="GJ49" s="25"/>
      <c r="GK49" s="25"/>
      <c r="GL49" s="25"/>
      <c r="GM49" s="25"/>
      <c r="GN49" s="25"/>
    </row>
    <row r="50" spans="1:206" ht="11.1" customHeight="1" x14ac:dyDescent="0.2">
      <c r="A50" s="16" t="s">
        <v>79</v>
      </c>
      <c r="F50" s="25">
        <v>37.200000000000003</v>
      </c>
      <c r="G50" s="26"/>
      <c r="H50" s="27"/>
      <c r="I50" s="25">
        <v>23.3</v>
      </c>
      <c r="J50" s="26"/>
      <c r="K50" s="27"/>
      <c r="L50" s="25">
        <v>33.700000000000003</v>
      </c>
      <c r="M50" s="26"/>
      <c r="N50" s="27"/>
      <c r="O50" s="25">
        <v>20.2</v>
      </c>
      <c r="P50" s="26"/>
      <c r="Q50" s="27"/>
      <c r="R50" s="25">
        <v>24.9</v>
      </c>
      <c r="S50" s="28">
        <v>27</v>
      </c>
      <c r="T50" s="28">
        <v>25</v>
      </c>
      <c r="U50" s="28">
        <v>24</v>
      </c>
      <c r="V50" s="28">
        <v>18</v>
      </c>
      <c r="W50" s="29"/>
      <c r="X50" s="28">
        <v>21</v>
      </c>
      <c r="Y50" s="29"/>
      <c r="Z50" s="28">
        <v>24</v>
      </c>
      <c r="AA50" s="29"/>
      <c r="AB50" s="28">
        <v>43</v>
      </c>
      <c r="AC50" s="29"/>
      <c r="AD50" s="28">
        <v>33</v>
      </c>
      <c r="AE50" s="29"/>
      <c r="AF50" s="28">
        <v>28</v>
      </c>
      <c r="AG50" s="29"/>
      <c r="AH50" s="28">
        <v>33</v>
      </c>
      <c r="AI50" s="29"/>
      <c r="AJ50" s="28">
        <v>28</v>
      </c>
      <c r="AK50" s="29"/>
      <c r="AL50" s="28">
        <v>29</v>
      </c>
      <c r="AM50" s="29"/>
      <c r="AN50" s="28">
        <v>35</v>
      </c>
      <c r="AO50" s="29"/>
      <c r="AP50" s="28">
        <v>29</v>
      </c>
      <c r="AQ50" s="29"/>
      <c r="AR50" s="28">
        <v>24</v>
      </c>
      <c r="AS50" s="29"/>
      <c r="AT50" s="28">
        <v>18</v>
      </c>
      <c r="AU50" s="29"/>
      <c r="AV50" s="28">
        <v>23</v>
      </c>
      <c r="AW50" s="29"/>
      <c r="AX50" s="28">
        <v>30</v>
      </c>
      <c r="AY50" s="29"/>
      <c r="AZ50" s="28">
        <v>30</v>
      </c>
      <c r="BA50" s="29"/>
      <c r="BB50" s="28">
        <v>33</v>
      </c>
      <c r="BC50" s="29"/>
      <c r="BD50" s="28">
        <v>25</v>
      </c>
      <c r="BE50" s="29"/>
      <c r="BF50" s="28">
        <v>24</v>
      </c>
      <c r="BG50" s="29"/>
      <c r="BH50" s="28">
        <v>22</v>
      </c>
      <c r="BI50" s="29"/>
      <c r="BJ50" s="28">
        <v>21</v>
      </c>
      <c r="BK50" s="29"/>
      <c r="BL50" s="28">
        <v>23</v>
      </c>
      <c r="BM50" s="29"/>
      <c r="BN50" s="28">
        <v>24</v>
      </c>
      <c r="BO50" s="29"/>
      <c r="BP50" s="28">
        <v>27</v>
      </c>
      <c r="BQ50" s="29"/>
      <c r="BR50" s="28">
        <v>34</v>
      </c>
      <c r="BS50" s="29"/>
      <c r="BT50" s="28">
        <v>50</v>
      </c>
      <c r="BU50" s="29"/>
      <c r="BV50" s="28">
        <v>35</v>
      </c>
      <c r="BW50" s="29"/>
      <c r="BX50" s="28">
        <v>29</v>
      </c>
      <c r="BY50" s="29"/>
      <c r="BZ50" s="28">
        <v>35</v>
      </c>
      <c r="CA50" s="29"/>
      <c r="CB50" s="28">
        <v>38</v>
      </c>
      <c r="CC50" s="29"/>
      <c r="CD50" s="28">
        <v>31</v>
      </c>
      <c r="CE50" s="29"/>
      <c r="CF50" s="25">
        <v>41</v>
      </c>
      <c r="CG50" s="29"/>
      <c r="CH50" s="25">
        <v>30</v>
      </c>
      <c r="CI50" s="29"/>
      <c r="CJ50" s="25">
        <v>18</v>
      </c>
      <c r="CK50" s="29"/>
      <c r="CL50" s="25">
        <v>21</v>
      </c>
      <c r="CM50" s="29"/>
      <c r="CN50" s="25">
        <v>10</v>
      </c>
      <c r="CO50" s="29"/>
      <c r="CP50" s="25">
        <v>14</v>
      </c>
      <c r="CQ50" s="29"/>
      <c r="CR50" s="25">
        <v>19</v>
      </c>
      <c r="CS50" s="29"/>
      <c r="CT50" s="25">
        <v>13</v>
      </c>
      <c r="CU50" s="29"/>
      <c r="CV50" s="25">
        <v>14</v>
      </c>
      <c r="CW50" s="29"/>
      <c r="CX50" s="25">
        <v>11</v>
      </c>
      <c r="CY50" s="29"/>
      <c r="CZ50" s="25">
        <v>11</v>
      </c>
      <c r="DA50" s="29"/>
      <c r="DB50" s="25">
        <v>10</v>
      </c>
      <c r="DC50" s="29"/>
      <c r="DD50" s="25">
        <v>7</v>
      </c>
      <c r="DE50" s="29"/>
      <c r="DF50" s="25">
        <v>9</v>
      </c>
      <c r="DG50" s="29"/>
      <c r="DH50" s="25">
        <v>8</v>
      </c>
      <c r="DI50" s="29"/>
      <c r="DJ50" s="25">
        <v>9</v>
      </c>
      <c r="DK50" s="29"/>
      <c r="DL50" s="25">
        <v>7</v>
      </c>
      <c r="DM50" s="29"/>
      <c r="DN50" s="25">
        <v>9</v>
      </c>
      <c r="DO50" s="29"/>
      <c r="DP50" s="25">
        <v>9</v>
      </c>
      <c r="DQ50" s="29"/>
      <c r="DR50" s="25">
        <v>12</v>
      </c>
      <c r="DS50" s="29"/>
      <c r="DT50" s="25">
        <v>9</v>
      </c>
      <c r="DU50" s="29"/>
      <c r="DV50" s="25">
        <v>8</v>
      </c>
      <c r="DW50" s="29"/>
      <c r="DX50" s="25">
        <v>10</v>
      </c>
      <c r="DY50" s="29"/>
      <c r="DZ50" s="25">
        <v>10</v>
      </c>
      <c r="EA50" s="29"/>
      <c r="EB50" s="25">
        <v>8</v>
      </c>
      <c r="EC50" s="29"/>
      <c r="ED50" s="25">
        <v>7</v>
      </c>
      <c r="EE50" s="29"/>
      <c r="EF50" s="25">
        <v>7</v>
      </c>
      <c r="EG50" s="29"/>
      <c r="EH50" s="25">
        <v>8.6</v>
      </c>
      <c r="EI50" s="29"/>
      <c r="EJ50" s="25">
        <v>8</v>
      </c>
      <c r="EK50" s="29"/>
      <c r="EL50" s="25">
        <v>8.6</v>
      </c>
      <c r="EM50" s="29"/>
      <c r="EN50" s="25">
        <v>19.899999999999999</v>
      </c>
      <c r="EO50" s="29"/>
      <c r="EP50" s="25">
        <v>12.6</v>
      </c>
      <c r="EQ50" s="29"/>
      <c r="ER50" s="25">
        <v>10.5</v>
      </c>
      <c r="ES50" s="29"/>
      <c r="ET50" s="25">
        <v>10.9</v>
      </c>
      <c r="EU50" s="29"/>
      <c r="EV50" s="25">
        <v>8.6999999999999993</v>
      </c>
      <c r="EW50" s="29"/>
      <c r="EX50" s="25">
        <v>7.3</v>
      </c>
      <c r="EY50" s="29"/>
      <c r="EZ50" s="25">
        <v>9.4</v>
      </c>
      <c r="FA50" s="29"/>
      <c r="FB50" s="25">
        <v>9.3000000000000007</v>
      </c>
      <c r="FC50" s="29"/>
      <c r="FD50" s="25">
        <v>6.6</v>
      </c>
      <c r="FE50" s="29"/>
      <c r="FF50" s="25">
        <v>6.9</v>
      </c>
      <c r="FG50" s="29"/>
      <c r="FH50" s="25">
        <v>5.4</v>
      </c>
      <c r="FI50" s="29"/>
      <c r="FJ50" s="25">
        <v>5.9</v>
      </c>
      <c r="FK50" s="29"/>
      <c r="FL50" s="25">
        <v>7</v>
      </c>
      <c r="FM50" s="29"/>
      <c r="FN50" s="25">
        <v>5.3</v>
      </c>
      <c r="FO50" s="29"/>
      <c r="FP50" s="25">
        <v>5</v>
      </c>
      <c r="FQ50" s="29"/>
      <c r="FR50" s="25">
        <v>8.6999999999999993</v>
      </c>
      <c r="FS50" s="29"/>
      <c r="FT50" s="25">
        <v>5.4</v>
      </c>
      <c r="FU50" s="29"/>
      <c r="FV50" s="25">
        <v>4.8</v>
      </c>
      <c r="FW50" s="29"/>
      <c r="FX50" s="25">
        <v>5</v>
      </c>
      <c r="FY50" s="29"/>
      <c r="FZ50" s="25">
        <v>4.49</v>
      </c>
      <c r="GA50" s="29"/>
      <c r="GB50" s="13">
        <v>3.4990000000000001</v>
      </c>
      <c r="GC50" s="29"/>
      <c r="GD50" s="30">
        <v>3.7</v>
      </c>
      <c r="GE50" s="29"/>
      <c r="GF50" s="29"/>
      <c r="GG50" s="30">
        <v>3.1</v>
      </c>
      <c r="GH50" s="25"/>
      <c r="GI50" s="25"/>
      <c r="GJ50" s="25"/>
      <c r="GK50" s="25"/>
      <c r="GL50" s="25"/>
      <c r="GM50" s="25"/>
      <c r="GN50" s="25"/>
    </row>
    <row r="51" spans="1:206" ht="11.1" customHeight="1" x14ac:dyDescent="0.2">
      <c r="A51" s="16" t="s">
        <v>80</v>
      </c>
      <c r="F51" s="25">
        <v>5.7</v>
      </c>
      <c r="G51" s="26"/>
      <c r="H51" s="27"/>
      <c r="I51" s="25">
        <v>9.1</v>
      </c>
      <c r="J51" s="26"/>
      <c r="K51" s="27"/>
      <c r="L51" s="25">
        <v>7.8</v>
      </c>
      <c r="M51" s="26"/>
      <c r="N51" s="27"/>
      <c r="O51" s="25">
        <v>6.8</v>
      </c>
      <c r="P51" s="26"/>
      <c r="Q51" s="27"/>
      <c r="R51" s="25">
        <v>7.1</v>
      </c>
      <c r="S51" s="28">
        <v>7</v>
      </c>
      <c r="T51" s="28">
        <v>9</v>
      </c>
      <c r="U51" s="28">
        <v>7</v>
      </c>
      <c r="V51" s="28">
        <v>11</v>
      </c>
      <c r="W51" s="29"/>
      <c r="X51" s="28">
        <v>9</v>
      </c>
      <c r="Y51" s="29"/>
      <c r="Z51" s="28">
        <v>10</v>
      </c>
      <c r="AA51" s="29"/>
      <c r="AB51" s="28">
        <v>4</v>
      </c>
      <c r="AC51" s="29"/>
      <c r="AD51" s="28">
        <v>6</v>
      </c>
      <c r="AE51" s="29"/>
      <c r="AF51" s="28">
        <v>9</v>
      </c>
      <c r="AG51" s="29"/>
      <c r="AH51" s="28">
        <v>6</v>
      </c>
      <c r="AI51" s="29"/>
      <c r="AJ51" s="28">
        <v>8</v>
      </c>
      <c r="AK51" s="29"/>
      <c r="AL51" s="28">
        <v>9</v>
      </c>
      <c r="AM51" s="29"/>
      <c r="AN51" s="28">
        <v>6</v>
      </c>
      <c r="AO51" s="29"/>
      <c r="AP51" s="28">
        <v>8</v>
      </c>
      <c r="AQ51" s="29"/>
      <c r="AR51" s="28">
        <v>6</v>
      </c>
      <c r="AS51" s="29"/>
      <c r="AT51" s="28">
        <v>10</v>
      </c>
      <c r="AU51" s="29"/>
      <c r="AV51" s="28">
        <v>9</v>
      </c>
      <c r="AW51" s="29"/>
      <c r="AX51" s="28">
        <v>8</v>
      </c>
      <c r="AY51" s="29"/>
      <c r="AZ51" s="28">
        <v>6</v>
      </c>
      <c r="BA51" s="29"/>
      <c r="BB51" s="28">
        <v>8</v>
      </c>
      <c r="BC51" s="29"/>
      <c r="BD51" s="28">
        <v>5</v>
      </c>
      <c r="BE51" s="29"/>
      <c r="BF51" s="28">
        <v>10</v>
      </c>
      <c r="BG51" s="29"/>
      <c r="BH51" s="28">
        <v>9</v>
      </c>
      <c r="BI51" s="29"/>
      <c r="BJ51" s="28">
        <v>13</v>
      </c>
      <c r="BK51" s="29"/>
      <c r="BL51" s="28">
        <v>11</v>
      </c>
      <c r="BM51" s="29"/>
      <c r="BN51" s="28">
        <v>12</v>
      </c>
      <c r="BO51" s="29"/>
      <c r="BP51" s="28">
        <v>9</v>
      </c>
      <c r="BQ51" s="29"/>
      <c r="BR51" s="28">
        <v>9</v>
      </c>
      <c r="BS51" s="29"/>
      <c r="BT51" s="28">
        <v>6</v>
      </c>
      <c r="BU51" s="29"/>
      <c r="BV51" s="28">
        <v>6</v>
      </c>
      <c r="BW51" s="29"/>
      <c r="BX51" s="28">
        <v>8</v>
      </c>
      <c r="BY51" s="29"/>
      <c r="BZ51" s="28">
        <v>6</v>
      </c>
      <c r="CA51" s="29"/>
      <c r="CB51" s="28">
        <v>7</v>
      </c>
      <c r="CC51" s="29"/>
      <c r="CD51" s="28">
        <v>9</v>
      </c>
      <c r="CE51" s="29"/>
      <c r="CF51" s="25">
        <v>7</v>
      </c>
      <c r="CG51" s="29"/>
      <c r="CH51" s="25">
        <v>7</v>
      </c>
      <c r="CI51" s="29"/>
      <c r="CJ51" s="25">
        <v>8</v>
      </c>
      <c r="CK51" s="29"/>
      <c r="CL51" s="25">
        <v>6</v>
      </c>
      <c r="CM51" s="29"/>
      <c r="CN51" s="25">
        <v>12</v>
      </c>
      <c r="CO51" s="29"/>
      <c r="CP51" s="25">
        <v>10</v>
      </c>
      <c r="CQ51" s="29"/>
      <c r="CR51" s="25">
        <v>12</v>
      </c>
      <c r="CS51" s="29"/>
      <c r="CT51" s="25">
        <v>13</v>
      </c>
      <c r="CU51" s="29"/>
      <c r="CV51" s="25">
        <v>14</v>
      </c>
      <c r="CW51" s="29"/>
      <c r="CX51" s="25">
        <v>12</v>
      </c>
      <c r="CY51" s="29"/>
      <c r="CZ51" s="25">
        <v>11</v>
      </c>
      <c r="DA51" s="29"/>
      <c r="DB51" s="25">
        <v>13</v>
      </c>
      <c r="DC51" s="29"/>
      <c r="DD51" s="25">
        <v>16</v>
      </c>
      <c r="DE51" s="29"/>
      <c r="DF51" s="25">
        <v>11</v>
      </c>
      <c r="DG51" s="29"/>
      <c r="DH51" s="25">
        <v>13</v>
      </c>
      <c r="DI51" s="29"/>
      <c r="DJ51" s="25">
        <v>12</v>
      </c>
      <c r="DK51" s="29"/>
      <c r="DL51" s="25">
        <v>13</v>
      </c>
      <c r="DM51" s="29"/>
      <c r="DN51" s="25">
        <v>15</v>
      </c>
      <c r="DO51" s="29"/>
      <c r="DP51" s="25">
        <v>13</v>
      </c>
      <c r="DQ51" s="29"/>
      <c r="DR51" s="25">
        <v>9</v>
      </c>
      <c r="DS51" s="29"/>
      <c r="DT51" s="25">
        <v>13</v>
      </c>
      <c r="DU51" s="29"/>
      <c r="DV51" s="25">
        <v>11</v>
      </c>
      <c r="DW51" s="29"/>
      <c r="DX51" s="25">
        <v>15</v>
      </c>
      <c r="DY51" s="29"/>
      <c r="DZ51" s="25">
        <v>13</v>
      </c>
      <c r="EA51" s="29"/>
      <c r="EB51" s="25">
        <v>15</v>
      </c>
      <c r="EC51" s="29"/>
      <c r="ED51" s="25">
        <v>15</v>
      </c>
      <c r="EE51" s="29"/>
      <c r="EF51" s="25">
        <v>13.7</v>
      </c>
      <c r="EG51" s="29"/>
      <c r="EH51" s="25">
        <v>12.49</v>
      </c>
      <c r="EI51" s="29"/>
      <c r="EJ51" s="25">
        <v>14.2</v>
      </c>
      <c r="EK51" s="29"/>
      <c r="EL51" s="25">
        <v>14.8</v>
      </c>
      <c r="EM51" s="29"/>
      <c r="EN51" s="25">
        <v>8.1999999999999993</v>
      </c>
      <c r="EO51" s="29"/>
      <c r="EP51" s="25">
        <v>13.6</v>
      </c>
      <c r="EQ51" s="29"/>
      <c r="ER51" s="25">
        <v>15.9</v>
      </c>
      <c r="ES51" s="29"/>
      <c r="ET51" s="25">
        <v>14</v>
      </c>
      <c r="EU51" s="29"/>
      <c r="EV51" s="25">
        <v>13.5</v>
      </c>
      <c r="EW51" s="29"/>
      <c r="EX51" s="25">
        <v>16.100000000000001</v>
      </c>
      <c r="EY51" s="29"/>
      <c r="EZ51" s="25">
        <v>14.4</v>
      </c>
      <c r="FA51" s="29"/>
      <c r="FB51" s="25">
        <v>14.1</v>
      </c>
      <c r="FC51" s="29"/>
      <c r="FD51" s="25">
        <v>13.7</v>
      </c>
      <c r="FE51" s="29"/>
      <c r="FF51" s="25">
        <v>15.9</v>
      </c>
      <c r="FG51" s="29"/>
      <c r="FH51" s="25">
        <v>14.2</v>
      </c>
      <c r="FI51" s="29"/>
      <c r="FJ51" s="25">
        <v>13.4</v>
      </c>
      <c r="FK51" s="29"/>
      <c r="FL51" s="25">
        <v>16.899999999999999</v>
      </c>
      <c r="FM51" s="29"/>
      <c r="FN51" s="25">
        <v>16.100000000000001</v>
      </c>
      <c r="FO51" s="29"/>
      <c r="FP51" s="25">
        <v>19.8</v>
      </c>
      <c r="FQ51" s="29"/>
      <c r="FR51" s="25">
        <v>15.5</v>
      </c>
      <c r="FS51" s="29"/>
      <c r="FT51" s="25">
        <v>15.5</v>
      </c>
      <c r="FU51" s="29"/>
      <c r="FV51" s="25">
        <v>16.489999999999998</v>
      </c>
      <c r="FW51" s="29"/>
      <c r="FX51" s="25">
        <v>19.899999999999999</v>
      </c>
      <c r="FY51" s="29"/>
      <c r="FZ51" s="25">
        <v>12.8</v>
      </c>
      <c r="GA51" s="29"/>
      <c r="GB51" s="13">
        <v>16.8</v>
      </c>
      <c r="GC51" s="29"/>
      <c r="GD51" s="30">
        <v>15.7</v>
      </c>
      <c r="GE51" s="29"/>
      <c r="GF51" s="29"/>
      <c r="GG51" s="30">
        <v>14.3</v>
      </c>
      <c r="GH51" s="25"/>
      <c r="GI51" s="25"/>
      <c r="GJ51" s="25"/>
      <c r="GK51" s="25"/>
      <c r="GL51" s="25"/>
      <c r="GM51" s="25"/>
      <c r="GN51" s="25"/>
    </row>
    <row r="52" spans="1:206" ht="11.1" customHeight="1" x14ac:dyDescent="0.2">
      <c r="A52" s="12" t="s">
        <v>81</v>
      </c>
      <c r="F52" s="12">
        <f>IF(F49&gt;0,F47+F48-F50-F49,"")</f>
        <v>-90.300000000000011</v>
      </c>
      <c r="G52" s="12" t="str">
        <f t="shared" ref="G52:BR52" si="10">IF(G49&gt;0,G47+G48-G50-G49,"")</f>
        <v/>
      </c>
      <c r="H52" s="12" t="str">
        <f t="shared" si="10"/>
        <v/>
      </c>
      <c r="I52" s="12">
        <f t="shared" si="10"/>
        <v>-78.900000000000006</v>
      </c>
      <c r="J52" s="12" t="str">
        <f t="shared" si="10"/>
        <v/>
      </c>
      <c r="K52" s="12" t="str">
        <f t="shared" si="10"/>
        <v/>
      </c>
      <c r="L52" s="12">
        <f t="shared" si="10"/>
        <v>-86.300000000000011</v>
      </c>
      <c r="M52" s="12" t="str">
        <f t="shared" si="10"/>
        <v/>
      </c>
      <c r="N52" s="12" t="str">
        <f t="shared" si="10"/>
        <v/>
      </c>
      <c r="O52" s="12">
        <f t="shared" si="10"/>
        <v>-81.8</v>
      </c>
      <c r="P52" s="12" t="str">
        <f t="shared" si="10"/>
        <v/>
      </c>
      <c r="Q52" s="12" t="str">
        <f t="shared" si="10"/>
        <v/>
      </c>
      <c r="R52" s="12">
        <f t="shared" si="10"/>
        <v>-84.4</v>
      </c>
      <c r="S52" s="12">
        <f t="shared" si="10"/>
        <v>-81</v>
      </c>
      <c r="T52" s="12">
        <f t="shared" si="10"/>
        <v>-80</v>
      </c>
      <c r="U52" s="12">
        <f t="shared" si="10"/>
        <v>-81</v>
      </c>
      <c r="V52" s="12">
        <f t="shared" si="10"/>
        <v>-73</v>
      </c>
      <c r="W52" s="12" t="str">
        <f t="shared" si="10"/>
        <v/>
      </c>
      <c r="X52" s="12">
        <f t="shared" si="10"/>
        <v>-75</v>
      </c>
      <c r="Y52" s="12" t="str">
        <f t="shared" si="10"/>
        <v/>
      </c>
      <c r="Z52" s="12">
        <f t="shared" si="10"/>
        <v>-78</v>
      </c>
      <c r="AA52" s="12" t="str">
        <f t="shared" si="10"/>
        <v/>
      </c>
      <c r="AB52" s="12">
        <f t="shared" si="10"/>
        <v>-92</v>
      </c>
      <c r="AC52" s="12" t="str">
        <f t="shared" si="10"/>
        <v/>
      </c>
      <c r="AD52" s="12">
        <f t="shared" si="10"/>
        <v>-90</v>
      </c>
      <c r="AE52" s="12" t="str">
        <f t="shared" si="10"/>
        <v/>
      </c>
      <c r="AF52" s="12">
        <f t="shared" si="10"/>
        <v>-83</v>
      </c>
      <c r="AG52" s="12" t="str">
        <f t="shared" si="10"/>
        <v/>
      </c>
      <c r="AH52" s="12">
        <f t="shared" si="10"/>
        <v>-87</v>
      </c>
      <c r="AI52" s="12" t="str">
        <f t="shared" si="10"/>
        <v/>
      </c>
      <c r="AJ52" s="12">
        <f t="shared" si="10"/>
        <v>-85</v>
      </c>
      <c r="AK52" s="12" t="str">
        <f t="shared" si="10"/>
        <v/>
      </c>
      <c r="AL52" s="12">
        <f t="shared" si="10"/>
        <v>-81</v>
      </c>
      <c r="AM52" s="12" t="str">
        <f t="shared" si="10"/>
        <v/>
      </c>
      <c r="AN52" s="12">
        <f t="shared" si="10"/>
        <v>-90</v>
      </c>
      <c r="AO52" s="12" t="str">
        <f t="shared" si="10"/>
        <v/>
      </c>
      <c r="AP52" s="12">
        <f t="shared" si="10"/>
        <v>-86</v>
      </c>
      <c r="AQ52" s="12" t="str">
        <f t="shared" si="10"/>
        <v/>
      </c>
      <c r="AR52" s="12">
        <f t="shared" si="10"/>
        <v>-88</v>
      </c>
      <c r="AS52" s="12" t="str">
        <f t="shared" si="10"/>
        <v/>
      </c>
      <c r="AT52" s="12">
        <f t="shared" si="10"/>
        <v>-74</v>
      </c>
      <c r="AU52" s="12" t="str">
        <f t="shared" si="10"/>
        <v/>
      </c>
      <c r="AV52" s="12">
        <f t="shared" si="10"/>
        <v>-78</v>
      </c>
      <c r="AW52" s="12" t="str">
        <f t="shared" si="10"/>
        <v/>
      </c>
      <c r="AX52" s="12">
        <f t="shared" si="10"/>
        <v>-82</v>
      </c>
      <c r="AY52" s="12" t="str">
        <f t="shared" si="10"/>
        <v/>
      </c>
      <c r="AZ52" s="12">
        <f t="shared" si="10"/>
        <v>-85</v>
      </c>
      <c r="BA52" s="12" t="str">
        <f t="shared" si="10"/>
        <v/>
      </c>
      <c r="BB52" s="12">
        <f t="shared" si="10"/>
        <v>-84</v>
      </c>
      <c r="BC52" s="12" t="str">
        <f t="shared" si="10"/>
        <v/>
      </c>
      <c r="BD52" s="12">
        <f t="shared" si="10"/>
        <v>-75</v>
      </c>
      <c r="BE52" s="12" t="str">
        <f t="shared" si="10"/>
        <v/>
      </c>
      <c r="BF52" s="12">
        <f t="shared" si="10"/>
        <v>-74</v>
      </c>
      <c r="BG52" s="12" t="str">
        <f t="shared" si="10"/>
        <v/>
      </c>
      <c r="BH52" s="12">
        <f t="shared" si="10"/>
        <v>-72</v>
      </c>
      <c r="BI52" s="12" t="str">
        <f t="shared" si="10"/>
        <v/>
      </c>
      <c r="BJ52" s="12">
        <f t="shared" si="10"/>
        <v>-72</v>
      </c>
      <c r="BK52" s="12" t="str">
        <f t="shared" si="10"/>
        <v/>
      </c>
      <c r="BL52" s="12">
        <f t="shared" si="10"/>
        <v>-74</v>
      </c>
      <c r="BM52" s="12" t="str">
        <f t="shared" si="10"/>
        <v/>
      </c>
      <c r="BN52" s="12">
        <f t="shared" si="10"/>
        <v>-75</v>
      </c>
      <c r="BO52" s="12" t="str">
        <f t="shared" si="10"/>
        <v/>
      </c>
      <c r="BP52" s="12">
        <f t="shared" si="10"/>
        <v>-77</v>
      </c>
      <c r="BQ52" s="12" t="str">
        <f t="shared" si="10"/>
        <v/>
      </c>
      <c r="BR52" s="12">
        <f t="shared" si="10"/>
        <v>-83</v>
      </c>
      <c r="BS52" s="12" t="str">
        <f t="shared" ref="BS52:ED52" si="11">IF(BS49&gt;0,BS47+BS48-BS50-BS49,"")</f>
        <v/>
      </c>
      <c r="BT52" s="12">
        <f t="shared" si="11"/>
        <v>-92</v>
      </c>
      <c r="BU52" s="12" t="str">
        <f t="shared" si="11"/>
        <v/>
      </c>
      <c r="BV52" s="12">
        <f t="shared" si="11"/>
        <v>-88</v>
      </c>
      <c r="BW52" s="12" t="str">
        <f t="shared" si="11"/>
        <v/>
      </c>
      <c r="BX52" s="12">
        <f t="shared" si="11"/>
        <v>-86</v>
      </c>
      <c r="BY52" s="12" t="str">
        <f t="shared" si="11"/>
        <v/>
      </c>
      <c r="BZ52" s="12">
        <f t="shared" si="11"/>
        <v>-88</v>
      </c>
      <c r="CA52" s="12" t="str">
        <f t="shared" si="11"/>
        <v/>
      </c>
      <c r="CB52" s="12">
        <f t="shared" si="11"/>
        <v>-88</v>
      </c>
      <c r="CC52" s="12" t="str">
        <f t="shared" si="11"/>
        <v/>
      </c>
      <c r="CD52" s="12">
        <f t="shared" si="11"/>
        <v>-85</v>
      </c>
      <c r="CE52" s="12" t="str">
        <f t="shared" si="11"/>
        <v/>
      </c>
      <c r="CF52" s="12">
        <f t="shared" si="11"/>
        <v>-89</v>
      </c>
      <c r="CG52" s="12" t="str">
        <f t="shared" si="11"/>
        <v/>
      </c>
      <c r="CH52" s="12">
        <f t="shared" si="11"/>
        <v>-89</v>
      </c>
      <c r="CI52" s="12" t="str">
        <f t="shared" si="11"/>
        <v/>
      </c>
      <c r="CJ52" s="12">
        <f t="shared" si="11"/>
        <v>-78</v>
      </c>
      <c r="CK52" s="12" t="str">
        <f t="shared" si="11"/>
        <v/>
      </c>
      <c r="CL52" s="12">
        <f t="shared" si="11"/>
        <v>-80</v>
      </c>
      <c r="CM52" s="12" t="str">
        <f t="shared" si="11"/>
        <v/>
      </c>
      <c r="CN52" s="12">
        <f t="shared" si="11"/>
        <v>-52</v>
      </c>
      <c r="CO52" s="12" t="str">
        <f t="shared" si="11"/>
        <v/>
      </c>
      <c r="CP52" s="12">
        <f t="shared" si="11"/>
        <v>-66</v>
      </c>
      <c r="CQ52" s="12" t="str">
        <f t="shared" si="11"/>
        <v/>
      </c>
      <c r="CR52" s="12">
        <f t="shared" si="11"/>
        <v>-70</v>
      </c>
      <c r="CS52" s="12" t="str">
        <f t="shared" si="11"/>
        <v/>
      </c>
      <c r="CT52" s="12">
        <f t="shared" si="11"/>
        <v>-56</v>
      </c>
      <c r="CU52" s="12" t="str">
        <f t="shared" si="11"/>
        <v/>
      </c>
      <c r="CV52" s="12">
        <f t="shared" si="11"/>
        <v>-58</v>
      </c>
      <c r="CW52" s="12" t="str">
        <f t="shared" si="11"/>
        <v/>
      </c>
      <c r="CX52" s="12">
        <f t="shared" si="11"/>
        <v>-52</v>
      </c>
      <c r="CY52" s="12" t="str">
        <f t="shared" si="11"/>
        <v/>
      </c>
      <c r="CZ52" s="12">
        <f t="shared" si="11"/>
        <v>-48</v>
      </c>
      <c r="DA52" s="12" t="str">
        <f t="shared" si="11"/>
        <v/>
      </c>
      <c r="DB52" s="12">
        <f t="shared" si="11"/>
        <v>-46</v>
      </c>
      <c r="DC52" s="12" t="str">
        <f t="shared" si="11"/>
        <v/>
      </c>
      <c r="DD52" s="12">
        <f t="shared" si="11"/>
        <v>-38</v>
      </c>
      <c r="DE52" s="12" t="str">
        <f t="shared" si="11"/>
        <v/>
      </c>
      <c r="DF52" s="12">
        <f t="shared" si="11"/>
        <v>-53</v>
      </c>
      <c r="DG52" s="12" t="str">
        <f t="shared" si="11"/>
        <v/>
      </c>
      <c r="DH52" s="12">
        <f t="shared" si="11"/>
        <v>-31</v>
      </c>
      <c r="DI52" s="12" t="str">
        <f t="shared" si="11"/>
        <v/>
      </c>
      <c r="DJ52" s="12">
        <f t="shared" si="11"/>
        <v>-43</v>
      </c>
      <c r="DK52" s="12" t="str">
        <f t="shared" si="11"/>
        <v/>
      </c>
      <c r="DL52" s="12">
        <f t="shared" si="11"/>
        <v>-40</v>
      </c>
      <c r="DM52" s="12" t="str">
        <f t="shared" si="11"/>
        <v/>
      </c>
      <c r="DN52" s="12">
        <f t="shared" si="11"/>
        <v>-33</v>
      </c>
      <c r="DO52" s="12" t="str">
        <f t="shared" si="11"/>
        <v/>
      </c>
      <c r="DP52" s="12">
        <f t="shared" si="11"/>
        <v>-40</v>
      </c>
      <c r="DQ52" s="12" t="str">
        <f t="shared" si="11"/>
        <v/>
      </c>
      <c r="DR52" s="12">
        <f t="shared" si="11"/>
        <v>-54</v>
      </c>
      <c r="DS52" s="12" t="str">
        <f t="shared" si="11"/>
        <v/>
      </c>
      <c r="DT52" s="12">
        <f t="shared" si="11"/>
        <v>-39</v>
      </c>
      <c r="DU52" s="12" t="str">
        <f t="shared" si="11"/>
        <v/>
      </c>
      <c r="DV52" s="12">
        <f t="shared" si="11"/>
        <v>-47</v>
      </c>
      <c r="DW52" s="12" t="str">
        <f t="shared" si="11"/>
        <v/>
      </c>
      <c r="DX52" s="12">
        <f t="shared" si="11"/>
        <v>-42</v>
      </c>
      <c r="DY52" s="12" t="str">
        <f t="shared" si="11"/>
        <v/>
      </c>
      <c r="DZ52" s="12">
        <f t="shared" si="11"/>
        <v>-43</v>
      </c>
      <c r="EA52" s="12" t="str">
        <f t="shared" si="11"/>
        <v/>
      </c>
      <c r="EB52" s="12">
        <f t="shared" si="11"/>
        <v>-40</v>
      </c>
      <c r="EC52" s="12" t="str">
        <f t="shared" si="11"/>
        <v/>
      </c>
      <c r="ED52" s="12">
        <f t="shared" si="11"/>
        <v>-37</v>
      </c>
      <c r="EE52" s="12" t="str">
        <f t="shared" ref="EE52:GH52" si="12">IF(EE49&gt;0,EE47+EE48-EE50-EE49,"")</f>
        <v/>
      </c>
      <c r="EF52" s="12">
        <f t="shared" si="12"/>
        <v>-18.300000000000004</v>
      </c>
      <c r="EG52" s="12" t="str">
        <f t="shared" si="12"/>
        <v/>
      </c>
      <c r="EH52" s="12">
        <f t="shared" si="12"/>
        <v>-35.1</v>
      </c>
      <c r="EI52" s="12" t="str">
        <f t="shared" si="12"/>
        <v/>
      </c>
      <c r="EJ52" s="12">
        <f t="shared" si="12"/>
        <v>-27.700000000000003</v>
      </c>
      <c r="EK52" s="12" t="str">
        <f t="shared" si="12"/>
        <v/>
      </c>
      <c r="EL52" s="12">
        <f t="shared" si="12"/>
        <v>-28</v>
      </c>
      <c r="EM52" s="12" t="str">
        <f t="shared" si="12"/>
        <v/>
      </c>
      <c r="EN52" s="12">
        <f t="shared" si="12"/>
        <v>-67.099999999999994</v>
      </c>
      <c r="EO52" s="12" t="str">
        <f t="shared" si="12"/>
        <v/>
      </c>
      <c r="EP52" s="12">
        <f t="shared" si="12"/>
        <v>-46.5</v>
      </c>
      <c r="EQ52" s="12" t="str">
        <f t="shared" si="12"/>
        <v/>
      </c>
      <c r="ER52" s="12">
        <f t="shared" si="12"/>
        <v>-41.8</v>
      </c>
      <c r="ES52" s="12" t="str">
        <f t="shared" si="12"/>
        <v/>
      </c>
      <c r="ET52" s="12">
        <f t="shared" si="12"/>
        <v>-40.300000000000004</v>
      </c>
      <c r="EU52" s="12" t="str">
        <f t="shared" si="12"/>
        <v/>
      </c>
      <c r="EV52" s="12">
        <f t="shared" si="12"/>
        <v>-35.300000000000004</v>
      </c>
      <c r="EW52" s="12" t="str">
        <f t="shared" si="12"/>
        <v/>
      </c>
      <c r="EX52" s="12">
        <f t="shared" si="12"/>
        <v>-26.599999999999998</v>
      </c>
      <c r="EY52" s="12" t="str">
        <f t="shared" si="12"/>
        <v/>
      </c>
      <c r="EZ52" s="12">
        <f t="shared" si="12"/>
        <v>-27</v>
      </c>
      <c r="FA52" s="12" t="str">
        <f t="shared" si="12"/>
        <v/>
      </c>
      <c r="FB52" s="12">
        <f t="shared" si="12"/>
        <v>-30.499999999999996</v>
      </c>
      <c r="FC52" s="12" t="str">
        <f t="shared" si="12"/>
        <v/>
      </c>
      <c r="FD52" s="12">
        <f t="shared" si="12"/>
        <v>-21.699999999999996</v>
      </c>
      <c r="FE52" s="12" t="str">
        <f t="shared" si="12"/>
        <v/>
      </c>
      <c r="FF52" s="12">
        <f t="shared" si="12"/>
        <v>-23.4</v>
      </c>
      <c r="FG52" s="12" t="str">
        <f t="shared" si="12"/>
        <v/>
      </c>
      <c r="FH52" s="12">
        <f t="shared" si="12"/>
        <v>-15</v>
      </c>
      <c r="FI52" s="12" t="str">
        <f t="shared" si="12"/>
        <v/>
      </c>
      <c r="FJ52" s="12">
        <f t="shared" si="12"/>
        <v>-10.999999999999993</v>
      </c>
      <c r="FK52" s="12" t="str">
        <f t="shared" si="12"/>
        <v/>
      </c>
      <c r="FL52" s="12">
        <f t="shared" si="12"/>
        <v>-14.599999999999994</v>
      </c>
      <c r="FM52" s="12" t="str">
        <f t="shared" si="12"/>
        <v/>
      </c>
      <c r="FN52" s="12">
        <f t="shared" si="12"/>
        <v>-3.6999999999999957</v>
      </c>
      <c r="FO52" s="12" t="str">
        <f t="shared" si="12"/>
        <v/>
      </c>
      <c r="FP52" s="12">
        <f t="shared" si="12"/>
        <v>-5.7000000000000028</v>
      </c>
      <c r="FQ52" s="12" t="str">
        <f t="shared" si="12"/>
        <v/>
      </c>
      <c r="FR52" s="12">
        <f t="shared" si="12"/>
        <v>-12.499999999999996</v>
      </c>
      <c r="FS52" s="12" t="str">
        <f t="shared" si="12"/>
        <v/>
      </c>
      <c r="FT52" s="12">
        <f t="shared" si="12"/>
        <v>-9.2999999999999972</v>
      </c>
      <c r="FU52" s="12" t="str">
        <f t="shared" si="12"/>
        <v/>
      </c>
      <c r="FV52" s="12">
        <f t="shared" si="12"/>
        <v>5.2000000000000028</v>
      </c>
      <c r="FW52" s="12" t="str">
        <f t="shared" si="12"/>
        <v/>
      </c>
      <c r="FX52" s="12">
        <f t="shared" si="12"/>
        <v>-1.1000000000000014</v>
      </c>
      <c r="FY52" s="12" t="str">
        <f t="shared" si="12"/>
        <v/>
      </c>
      <c r="FZ52" s="12">
        <f t="shared" si="12"/>
        <v>-0.99000000000000199</v>
      </c>
      <c r="GA52" s="12" t="str">
        <f t="shared" si="12"/>
        <v/>
      </c>
      <c r="GB52" s="12">
        <f t="shared" si="12"/>
        <v>24.800999999999995</v>
      </c>
      <c r="GC52" s="12" t="str">
        <f t="shared" si="12"/>
        <v/>
      </c>
      <c r="GD52" s="12">
        <f t="shared" si="12"/>
        <v>26.499999999999996</v>
      </c>
      <c r="GE52" s="12" t="str">
        <f t="shared" si="12"/>
        <v/>
      </c>
      <c r="GF52" s="12" t="str">
        <f t="shared" si="12"/>
        <v/>
      </c>
      <c r="GG52" s="12">
        <f t="shared" si="12"/>
        <v>25.4</v>
      </c>
      <c r="GH52" s="12" t="str">
        <f t="shared" si="12"/>
        <v/>
      </c>
      <c r="GI52" s="12" t="str">
        <f t="shared" ref="GI52:GP52" si="13">IF(GI49&gt;0,GI47+GI48-GI50-GI51,"")</f>
        <v/>
      </c>
      <c r="GJ52" s="12" t="str">
        <f t="shared" si="13"/>
        <v/>
      </c>
      <c r="GK52" s="12" t="str">
        <f t="shared" si="13"/>
        <v/>
      </c>
      <c r="GL52" s="12" t="str">
        <f t="shared" si="13"/>
        <v/>
      </c>
      <c r="GM52" s="12" t="str">
        <f t="shared" si="13"/>
        <v/>
      </c>
      <c r="GN52" s="12" t="str">
        <f t="shared" si="13"/>
        <v/>
      </c>
      <c r="GO52" s="12" t="str">
        <f t="shared" si="13"/>
        <v/>
      </c>
      <c r="GP52" s="12" t="str">
        <f t="shared" si="13"/>
        <v/>
      </c>
      <c r="GQ52" s="12" t="str">
        <f t="shared" ref="GQ52:GX52" si="14">IF(GQ49&gt;0,GQ47+GQ48-GQ50-GQ51,"")</f>
        <v/>
      </c>
      <c r="GR52" s="12" t="str">
        <f t="shared" si="14"/>
        <v/>
      </c>
      <c r="GS52" s="12" t="str">
        <f t="shared" si="14"/>
        <v/>
      </c>
      <c r="GT52" s="12" t="str">
        <f t="shared" si="14"/>
        <v/>
      </c>
      <c r="GU52" s="12" t="str">
        <f t="shared" si="14"/>
        <v/>
      </c>
      <c r="GV52" s="12" t="str">
        <f t="shared" si="14"/>
        <v/>
      </c>
      <c r="GW52" s="12" t="str">
        <f t="shared" si="14"/>
        <v/>
      </c>
      <c r="GX52" s="12" t="str">
        <f t="shared" si="14"/>
        <v/>
      </c>
    </row>
    <row r="55" spans="1:206" ht="11.1" customHeight="1" x14ac:dyDescent="0.2">
      <c r="D55" s="12" t="s">
        <v>82</v>
      </c>
      <c r="I55" s="12" t="s">
        <v>83</v>
      </c>
      <c r="AA55" s="49"/>
    </row>
    <row r="56" spans="1:206" ht="11.1" customHeight="1" x14ac:dyDescent="0.2">
      <c r="AA56" s="49"/>
    </row>
    <row r="57" spans="1:206" ht="11.1" customHeight="1" x14ac:dyDescent="0.2">
      <c r="C57" s="12" t="s">
        <v>65</v>
      </c>
      <c r="D57" s="12" t="s">
        <v>66</v>
      </c>
      <c r="E57" s="12" t="s">
        <v>5</v>
      </c>
      <c r="F57" s="12" t="s">
        <v>6</v>
      </c>
      <c r="J57" s="12" t="s">
        <v>65</v>
      </c>
      <c r="K57" s="12" t="s">
        <v>66</v>
      </c>
      <c r="L57" s="12" t="s">
        <v>5</v>
      </c>
      <c r="M57" s="12" t="s">
        <v>6</v>
      </c>
      <c r="P57" s="12" t="s">
        <v>202</v>
      </c>
      <c r="AA57" s="49"/>
    </row>
    <row r="58" spans="1:206" ht="11.1" customHeight="1" x14ac:dyDescent="0.2">
      <c r="A58" s="32"/>
      <c r="B58" s="15">
        <v>33970</v>
      </c>
      <c r="E58" s="12">
        <v>-35.099999999999994</v>
      </c>
      <c r="H58" s="32">
        <v>1</v>
      </c>
      <c r="I58" s="15">
        <v>33970</v>
      </c>
      <c r="L58" s="12">
        <v>-35.099999999999994</v>
      </c>
      <c r="AA58" s="49"/>
      <c r="AJ58" s="32"/>
    </row>
    <row r="59" spans="1:206" ht="11.1" customHeight="1" x14ac:dyDescent="0.2">
      <c r="A59" s="32"/>
      <c r="B59" s="15" t="s">
        <v>29</v>
      </c>
      <c r="E59" s="12" t="s">
        <v>64</v>
      </c>
      <c r="H59" s="32">
        <v>2</v>
      </c>
      <c r="I59" s="15" t="s">
        <v>30</v>
      </c>
      <c r="J59" s="12">
        <v>-77.099999999999994</v>
      </c>
      <c r="K59" s="12">
        <v>-36.599999999999994</v>
      </c>
      <c r="L59" s="12">
        <v>-56.199999999999996</v>
      </c>
      <c r="M59" s="12">
        <v>-90.300000000000011</v>
      </c>
      <c r="AA59" s="49"/>
      <c r="AJ59" s="32"/>
    </row>
    <row r="60" spans="1:206" ht="11.1" customHeight="1" x14ac:dyDescent="0.2">
      <c r="A60" s="32"/>
      <c r="B60" s="15" t="s">
        <v>30</v>
      </c>
      <c r="C60" s="12">
        <v>-77.099999999999994</v>
      </c>
      <c r="D60" s="12">
        <v>-36.599999999999994</v>
      </c>
      <c r="E60" s="12">
        <v>-56.199999999999996</v>
      </c>
      <c r="F60" s="12">
        <v>-90.300000000000011</v>
      </c>
      <c r="H60" s="32">
        <v>3</v>
      </c>
      <c r="I60" s="15" t="s">
        <v>32</v>
      </c>
      <c r="J60" s="12" t="s">
        <v>64</v>
      </c>
      <c r="K60" s="12" t="s">
        <v>64</v>
      </c>
      <c r="L60" s="12">
        <v>-31.5</v>
      </c>
      <c r="M60" s="12" t="s">
        <v>64</v>
      </c>
      <c r="AA60" s="49"/>
      <c r="AJ60" s="32">
        <v>1</v>
      </c>
    </row>
    <row r="61" spans="1:206" ht="11.1" customHeight="1" x14ac:dyDescent="0.2">
      <c r="A61" s="32"/>
      <c r="B61" s="15" t="s">
        <v>31</v>
      </c>
      <c r="C61" s="12" t="s">
        <v>64</v>
      </c>
      <c r="D61" s="12" t="s">
        <v>64</v>
      </c>
      <c r="E61" s="12" t="s">
        <v>64</v>
      </c>
      <c r="F61" s="12" t="s">
        <v>64</v>
      </c>
      <c r="H61" s="32">
        <v>4</v>
      </c>
      <c r="I61" s="15" t="s">
        <v>34</v>
      </c>
      <c r="J61" s="12" t="s">
        <v>64</v>
      </c>
      <c r="K61" s="12" t="s">
        <v>64</v>
      </c>
      <c r="L61" s="12" t="s">
        <v>64</v>
      </c>
      <c r="M61" s="12" t="s">
        <v>64</v>
      </c>
      <c r="Z61" s="12" t="s">
        <v>204</v>
      </c>
      <c r="AA61" s="49"/>
      <c r="AJ61" s="32"/>
    </row>
    <row r="62" spans="1:206" ht="11.1" customHeight="1" x14ac:dyDescent="0.25">
      <c r="A62" s="32"/>
      <c r="B62" s="15" t="s">
        <v>32</v>
      </c>
      <c r="C62" s="12" t="s">
        <v>64</v>
      </c>
      <c r="D62" s="12" t="s">
        <v>64</v>
      </c>
      <c r="E62" s="12">
        <v>-31.5</v>
      </c>
      <c r="F62" s="12" t="s">
        <v>64</v>
      </c>
      <c r="H62" s="32">
        <v>5</v>
      </c>
      <c r="I62" s="15" t="s">
        <v>36</v>
      </c>
      <c r="J62" s="12">
        <v>-69.8</v>
      </c>
      <c r="K62" s="12">
        <v>-35</v>
      </c>
      <c r="L62" s="12" t="s">
        <v>64</v>
      </c>
      <c r="M62" s="12">
        <v>-86.300000000000011</v>
      </c>
      <c r="Q62" s="32" t="s">
        <v>387</v>
      </c>
      <c r="R62" s="32" t="s">
        <v>388</v>
      </c>
      <c r="S62" s="12" t="s">
        <v>203</v>
      </c>
      <c r="T62" s="31" t="s">
        <v>195</v>
      </c>
      <c r="U62" s="31" t="s">
        <v>196</v>
      </c>
      <c r="V62" s="31" t="s">
        <v>197</v>
      </c>
      <c r="W62" s="31" t="s">
        <v>198</v>
      </c>
      <c r="X62" s="9"/>
      <c r="Y62" s="12" t="s">
        <v>389</v>
      </c>
      <c r="AA62" s="49"/>
      <c r="AJ62" s="32">
        <v>2</v>
      </c>
    </row>
    <row r="63" spans="1:206" ht="11.1" customHeight="1" x14ac:dyDescent="0.2">
      <c r="A63" s="32"/>
      <c r="B63" s="15" t="s">
        <v>33</v>
      </c>
      <c r="C63" s="12">
        <v>-63</v>
      </c>
      <c r="D63" s="12">
        <v>-33.300000000000004</v>
      </c>
      <c r="E63" s="12" t="s">
        <v>64</v>
      </c>
      <c r="F63" s="12">
        <v>-78.900000000000006</v>
      </c>
      <c r="H63" s="32">
        <v>6</v>
      </c>
      <c r="I63" s="15" t="s">
        <v>38</v>
      </c>
      <c r="K63" s="12" t="s">
        <v>64</v>
      </c>
      <c r="L63" s="12" t="s">
        <v>64</v>
      </c>
      <c r="M63" s="12" t="s">
        <v>64</v>
      </c>
      <c r="Z63" s="12" t="s">
        <v>205</v>
      </c>
      <c r="AC63" s="12" t="s">
        <v>206</v>
      </c>
      <c r="AJ63" s="32"/>
    </row>
    <row r="64" spans="1:206" ht="11.1" customHeight="1" x14ac:dyDescent="0.2">
      <c r="A64" s="32"/>
      <c r="B64" s="15" t="s">
        <v>34</v>
      </c>
      <c r="C64" s="12" t="s">
        <v>64</v>
      </c>
      <c r="D64" s="12" t="s">
        <v>64</v>
      </c>
      <c r="E64" s="12" t="s">
        <v>64</v>
      </c>
      <c r="F64" s="12" t="s">
        <v>64</v>
      </c>
      <c r="H64" s="32">
        <v>7</v>
      </c>
      <c r="I64" s="15">
        <v>34335</v>
      </c>
      <c r="K64" s="12" t="s">
        <v>64</v>
      </c>
      <c r="L64" s="12" t="s">
        <v>64</v>
      </c>
      <c r="M64" s="12" t="s">
        <v>64</v>
      </c>
      <c r="P64" s="39">
        <v>33239</v>
      </c>
      <c r="AB64" s="39">
        <v>33239</v>
      </c>
      <c r="AJ64" s="32">
        <v>3</v>
      </c>
    </row>
    <row r="65" spans="1:38" ht="11.1" customHeight="1" x14ac:dyDescent="0.2">
      <c r="A65" s="32"/>
      <c r="B65" s="15" t="s">
        <v>35</v>
      </c>
      <c r="C65" s="12" t="s">
        <v>64</v>
      </c>
      <c r="D65" s="12" t="s">
        <v>64</v>
      </c>
      <c r="E65" s="12">
        <v>-41.8</v>
      </c>
      <c r="F65" s="12" t="s">
        <v>64</v>
      </c>
      <c r="H65" s="32">
        <v>8</v>
      </c>
      <c r="I65" s="15" t="s">
        <v>30</v>
      </c>
      <c r="J65" s="12">
        <v>-72.2</v>
      </c>
      <c r="K65" s="12">
        <v>-44</v>
      </c>
      <c r="L65" s="12" t="s">
        <v>64</v>
      </c>
      <c r="M65" s="12">
        <v>-84.4</v>
      </c>
      <c r="P65" s="39">
        <v>33298</v>
      </c>
      <c r="AJ65" s="32"/>
    </row>
    <row r="66" spans="1:38" ht="11.1" customHeight="1" x14ac:dyDescent="0.2">
      <c r="A66" s="32"/>
      <c r="B66" s="15" t="s">
        <v>36</v>
      </c>
      <c r="C66" s="12">
        <v>-69.8</v>
      </c>
      <c r="D66" s="12">
        <v>-35</v>
      </c>
      <c r="E66" s="38">
        <f>(E69-E65)/4+E65</f>
        <v>-37.274999999999999</v>
      </c>
      <c r="F66" s="12">
        <v>-86.300000000000011</v>
      </c>
      <c r="H66" s="32">
        <v>9</v>
      </c>
      <c r="I66" s="15" t="s">
        <v>32</v>
      </c>
      <c r="J66" s="12">
        <v>-68</v>
      </c>
      <c r="K66" s="12">
        <v>-38</v>
      </c>
      <c r="L66" s="12">
        <v>-46</v>
      </c>
      <c r="M66" s="12">
        <v>-80</v>
      </c>
      <c r="O66" s="31"/>
      <c r="P66" s="39">
        <v>33359</v>
      </c>
      <c r="AA66" s="49"/>
      <c r="AJ66" s="32">
        <v>4</v>
      </c>
    </row>
    <row r="67" spans="1:38" ht="11.1" customHeight="1" x14ac:dyDescent="0.25">
      <c r="A67" s="32"/>
      <c r="B67" s="15" t="s">
        <v>37</v>
      </c>
      <c r="C67" s="38">
        <f>(C69-C66)/3+C66</f>
        <v>-68.566666666666663</v>
      </c>
      <c r="D67" s="38">
        <f>(D69-D66)/3+D66</f>
        <v>-35.333333333333336</v>
      </c>
      <c r="E67" s="38">
        <f>(E69-E65)/4+E66</f>
        <v>-32.75</v>
      </c>
      <c r="F67" s="38">
        <f>(F69-F66)/3+F66</f>
        <v>-84.800000000000011</v>
      </c>
      <c r="H67" s="32">
        <v>10</v>
      </c>
      <c r="I67" s="15" t="s">
        <v>34</v>
      </c>
      <c r="J67" s="12">
        <v>-66</v>
      </c>
      <c r="K67" s="12">
        <v>-38</v>
      </c>
      <c r="L67" s="12">
        <v>-35</v>
      </c>
      <c r="M67" s="12">
        <v>-73</v>
      </c>
      <c r="O67" s="31"/>
      <c r="P67" s="39">
        <v>33420</v>
      </c>
      <c r="T67" s="31"/>
      <c r="U67" s="31"/>
      <c r="V67" s="31"/>
      <c r="W67" s="31"/>
      <c r="Y67" s="52">
        <v>5.21</v>
      </c>
      <c r="Z67" s="9">
        <v>5.21</v>
      </c>
      <c r="AA67" s="49"/>
      <c r="AJ67" s="32"/>
      <c r="AL67" s="11">
        <v>1</v>
      </c>
    </row>
    <row r="68" spans="1:38" ht="11.1" customHeight="1" x14ac:dyDescent="0.25">
      <c r="A68" s="32"/>
      <c r="B68" s="15" t="s">
        <v>38</v>
      </c>
      <c r="C68" s="38">
        <f>2*(C69-C66)/3+C66</f>
        <v>-67.333333333333329</v>
      </c>
      <c r="D68" s="38">
        <f>2*(D69-D66)/3+D66</f>
        <v>-35.666666666666664</v>
      </c>
      <c r="E68" s="38">
        <f>(E69-E65)/4+E67</f>
        <v>-28.225000000000001</v>
      </c>
      <c r="F68" s="38">
        <f>2*(F69-F66)/3+F66</f>
        <v>-83.3</v>
      </c>
      <c r="H68" s="32">
        <v>11</v>
      </c>
      <c r="I68" s="15" t="s">
        <v>36</v>
      </c>
      <c r="J68" s="31">
        <v>-64.099999999999994</v>
      </c>
      <c r="K68" s="31">
        <v>-35.6</v>
      </c>
      <c r="L68" s="12">
        <v>-35</v>
      </c>
      <c r="M68" s="12">
        <v>-75</v>
      </c>
      <c r="O68" s="31"/>
      <c r="P68" s="39">
        <v>33482</v>
      </c>
      <c r="Q68" s="31">
        <v>7.2927005334872232</v>
      </c>
      <c r="R68" s="31">
        <v>2.0969363068928804</v>
      </c>
      <c r="S68" s="12">
        <f t="shared" ref="S68:S82" si="15">S69-2</f>
        <v>3</v>
      </c>
      <c r="T68" s="31">
        <v>0</v>
      </c>
      <c r="U68" s="31">
        <v>0</v>
      </c>
      <c r="V68" s="31">
        <v>0</v>
      </c>
      <c r="W68" s="31">
        <v>0</v>
      </c>
      <c r="X68" s="9"/>
      <c r="Y68" s="12">
        <f>0.39525+0.03458*Q68+0.00674*R68-0.00543*S68-0.26732*T68-0.16338*U68-0.27947*V68+0.25356*W68</f>
        <v>0.64527493515644607</v>
      </c>
      <c r="Z68" s="9">
        <v>5.2509149351564464</v>
      </c>
      <c r="AA68" s="49"/>
      <c r="AJ68" s="32">
        <v>5</v>
      </c>
      <c r="AL68" s="11">
        <v>2</v>
      </c>
    </row>
    <row r="69" spans="1:38" ht="11.1" customHeight="1" x14ac:dyDescent="0.25">
      <c r="A69" s="32"/>
      <c r="B69" s="15" t="s">
        <v>62</v>
      </c>
      <c r="C69" s="12">
        <v>-66.099999999999994</v>
      </c>
      <c r="D69" s="12">
        <v>-36</v>
      </c>
      <c r="E69" s="12">
        <v>-23.7</v>
      </c>
      <c r="F69" s="12">
        <v>-81.8</v>
      </c>
      <c r="H69" s="32">
        <v>12</v>
      </c>
      <c r="I69" s="15" t="s">
        <v>38</v>
      </c>
      <c r="J69" s="31">
        <v>-68.5</v>
      </c>
      <c r="K69" s="31">
        <v>-38.299999999999997</v>
      </c>
      <c r="L69" s="12">
        <v>-44</v>
      </c>
      <c r="M69" s="12">
        <v>-78</v>
      </c>
      <c r="O69" s="31"/>
      <c r="P69" s="39">
        <v>33543</v>
      </c>
      <c r="Q69" s="31">
        <v>-3.3445356373727946</v>
      </c>
      <c r="R69" s="31">
        <v>8.3348707896219079E-2</v>
      </c>
      <c r="S69" s="12">
        <f t="shared" si="15"/>
        <v>5</v>
      </c>
      <c r="T69" s="31">
        <v>0</v>
      </c>
      <c r="U69" s="31">
        <v>0</v>
      </c>
      <c r="V69" s="31">
        <v>0</v>
      </c>
      <c r="W69" s="31">
        <v>0</v>
      </c>
      <c r="X69" s="9"/>
      <c r="Y69" s="12">
        <f t="shared" ref="Y69:Y117" si="16">0.39525+0.03458*Q69+0.00674*R69-0.00543*S69-0.26732*T69-0.16338*U69-0.27947*V69+0.25356*W69</f>
        <v>0.25300772795086923</v>
      </c>
      <c r="Z69" s="9">
        <v>5.1619436506291674</v>
      </c>
      <c r="AA69" s="49"/>
      <c r="AJ69" s="32"/>
      <c r="AL69" s="11">
        <v>3</v>
      </c>
    </row>
    <row r="70" spans="1:38" ht="11.1" customHeight="1" x14ac:dyDescent="0.25">
      <c r="A70" s="32"/>
      <c r="B70" s="15">
        <v>34335</v>
      </c>
      <c r="C70" s="38">
        <f>(C72-C69)/3+C69</f>
        <v>-68.133333333333326</v>
      </c>
      <c r="D70" s="38">
        <f>(D72-D69)/3+D69</f>
        <v>-38.666666666666664</v>
      </c>
      <c r="E70" s="38">
        <f>(E73-E69)/4+E69</f>
        <v>-29.024999999999999</v>
      </c>
      <c r="F70" s="38">
        <f>(F72-F69)/3+F69</f>
        <v>-82.666666666666671</v>
      </c>
      <c r="H70" s="32">
        <v>13</v>
      </c>
      <c r="I70" s="15">
        <v>34700</v>
      </c>
      <c r="J70" s="31">
        <v>-76</v>
      </c>
      <c r="K70" s="31">
        <v>-43</v>
      </c>
      <c r="L70" s="12">
        <v>-54</v>
      </c>
      <c r="M70" s="12">
        <v>-92</v>
      </c>
      <c r="O70" s="31"/>
      <c r="P70" s="39">
        <v>33604</v>
      </c>
      <c r="Q70" s="31">
        <v>12.903352294722069</v>
      </c>
      <c r="R70" s="31">
        <v>8.0378749156692439</v>
      </c>
      <c r="S70" s="12">
        <f t="shared" si="15"/>
        <v>7</v>
      </c>
      <c r="T70" s="31">
        <v>0</v>
      </c>
      <c r="U70" s="31">
        <v>0</v>
      </c>
      <c r="V70" s="31">
        <v>0</v>
      </c>
      <c r="W70" s="31">
        <v>0</v>
      </c>
      <c r="X70" s="9"/>
      <c r="Y70" s="12">
        <f t="shared" si="16"/>
        <v>0.85761319928309987</v>
      </c>
      <c r="Z70" s="9">
        <v>5.7893675856346256</v>
      </c>
      <c r="AA70" s="49"/>
      <c r="AB70" s="11">
        <v>1</v>
      </c>
      <c r="AC70" s="9">
        <v>5.21</v>
      </c>
      <c r="AE70" s="9"/>
      <c r="AJ70" s="32">
        <v>6</v>
      </c>
      <c r="AK70" s="11">
        <v>1</v>
      </c>
      <c r="AL70" s="11">
        <v>4</v>
      </c>
    </row>
    <row r="71" spans="1:38" ht="11.1" customHeight="1" x14ac:dyDescent="0.25">
      <c r="A71" s="32"/>
      <c r="B71" s="15" t="s">
        <v>29</v>
      </c>
      <c r="C71" s="38">
        <f>2*(C72-C69)/3+C69</f>
        <v>-70.166666666666671</v>
      </c>
      <c r="D71" s="38">
        <f>2*(D72-D69)/3+D69</f>
        <v>-41.333333333333336</v>
      </c>
      <c r="E71" s="38">
        <f>(E73-E69)/4+E70</f>
        <v>-34.35</v>
      </c>
      <c r="F71" s="38">
        <f>2*(F72-F69)/3+F69</f>
        <v>-83.533333333333331</v>
      </c>
      <c r="H71" s="32">
        <v>14</v>
      </c>
      <c r="I71" s="15" t="s">
        <v>30</v>
      </c>
      <c r="J71" s="31">
        <v>-75.5</v>
      </c>
      <c r="K71" s="31">
        <v>-47.2</v>
      </c>
      <c r="L71" s="12">
        <v>-50</v>
      </c>
      <c r="M71" s="12">
        <v>-90</v>
      </c>
      <c r="O71" s="31"/>
      <c r="P71" s="15" t="s">
        <v>30</v>
      </c>
      <c r="Q71" s="31">
        <v>9.8197274559063255E-2</v>
      </c>
      <c r="R71" s="31">
        <v>-0.79795049524860939</v>
      </c>
      <c r="S71" s="12">
        <f t="shared" si="15"/>
        <v>9</v>
      </c>
      <c r="T71" s="31">
        <v>0</v>
      </c>
      <c r="U71" s="31">
        <v>0</v>
      </c>
      <c r="V71" s="31">
        <v>0</v>
      </c>
      <c r="W71" s="31">
        <v>0</v>
      </c>
      <c r="X71" s="9"/>
      <c r="Y71" s="12">
        <f t="shared" si="16"/>
        <v>0.34439747541627674</v>
      </c>
      <c r="Z71" s="9">
        <v>5.8795806743894916</v>
      </c>
      <c r="AA71" s="49"/>
      <c r="AB71" s="11">
        <v>2</v>
      </c>
      <c r="AJ71" s="32"/>
      <c r="AK71" s="11">
        <v>3</v>
      </c>
      <c r="AL71" s="11">
        <v>5</v>
      </c>
    </row>
    <row r="72" spans="1:38" ht="11.1" customHeight="1" x14ac:dyDescent="0.25">
      <c r="A72" s="32"/>
      <c r="B72" s="15" t="s">
        <v>30</v>
      </c>
      <c r="C72" s="12">
        <v>-72.2</v>
      </c>
      <c r="D72" s="12">
        <v>-44</v>
      </c>
      <c r="E72" s="38">
        <f>(E73-E69)/4+E71</f>
        <v>-39.675000000000004</v>
      </c>
      <c r="F72" s="12">
        <v>-84.4</v>
      </c>
      <c r="H72" s="32">
        <v>15</v>
      </c>
      <c r="I72" s="15" t="s">
        <v>32</v>
      </c>
      <c r="J72" s="31">
        <v>-67.400000000000006</v>
      </c>
      <c r="K72" s="31">
        <v>-41.1</v>
      </c>
      <c r="L72" s="12">
        <v>-43</v>
      </c>
      <c r="M72" s="12">
        <v>-83</v>
      </c>
      <c r="O72" s="31"/>
      <c r="P72" s="15" t="s">
        <v>32</v>
      </c>
      <c r="Q72" s="31">
        <v>-3.5522484539328492</v>
      </c>
      <c r="R72" s="31">
        <v>-4.9220366074118758</v>
      </c>
      <c r="S72" s="12">
        <f t="shared" si="15"/>
        <v>11</v>
      </c>
      <c r="T72" s="31">
        <v>0</v>
      </c>
      <c r="U72" s="31">
        <v>0</v>
      </c>
      <c r="V72" s="31">
        <v>0</v>
      </c>
      <c r="W72" s="31">
        <v>0</v>
      </c>
      <c r="X72" s="9"/>
      <c r="Y72" s="12">
        <f t="shared" si="16"/>
        <v>0.17950872172904603</v>
      </c>
      <c r="Z72" s="9">
        <v>5.8580854364500183</v>
      </c>
      <c r="AA72" s="49"/>
      <c r="AB72" s="11">
        <v>3</v>
      </c>
      <c r="AC72" s="9">
        <v>5.2509149351564464</v>
      </c>
      <c r="AE72" s="9"/>
      <c r="AJ72" s="32">
        <v>7</v>
      </c>
      <c r="AK72" s="11">
        <v>5</v>
      </c>
      <c r="AL72" s="11">
        <v>6</v>
      </c>
    </row>
    <row r="73" spans="1:38" ht="11.1" customHeight="1" x14ac:dyDescent="0.25">
      <c r="A73" s="32"/>
      <c r="B73" s="15" t="s">
        <v>31</v>
      </c>
      <c r="C73" s="12">
        <v>-72</v>
      </c>
      <c r="D73" s="12">
        <v>-44</v>
      </c>
      <c r="E73" s="12">
        <v>-45</v>
      </c>
      <c r="F73" s="12">
        <v>-81</v>
      </c>
      <c r="H73" s="32">
        <v>16</v>
      </c>
      <c r="I73" s="15" t="s">
        <v>34</v>
      </c>
      <c r="J73" s="31">
        <v>-71.5</v>
      </c>
      <c r="K73" s="31">
        <v>-41.1</v>
      </c>
      <c r="L73" s="12">
        <v>-49</v>
      </c>
      <c r="M73" s="12">
        <v>-87</v>
      </c>
      <c r="O73" s="31"/>
      <c r="P73" s="15" t="s">
        <v>34</v>
      </c>
      <c r="Q73" s="31">
        <v>2.6110863160007165</v>
      </c>
      <c r="R73" s="31">
        <v>4.736468350679659</v>
      </c>
      <c r="S73" s="12">
        <f t="shared" si="15"/>
        <v>13</v>
      </c>
      <c r="T73" s="31">
        <v>0</v>
      </c>
      <c r="U73" s="31">
        <v>0</v>
      </c>
      <c r="V73" s="31">
        <v>0</v>
      </c>
      <c r="W73" s="31">
        <v>0</v>
      </c>
      <c r="X73" s="9"/>
      <c r="Y73" s="12">
        <f t="shared" si="16"/>
        <v>0.44687516149088563</v>
      </c>
      <c r="Z73" s="9">
        <v>6.1448754056246147</v>
      </c>
      <c r="AA73" s="49"/>
      <c r="AB73" s="11">
        <v>4</v>
      </c>
      <c r="AJ73" s="32"/>
      <c r="AK73" s="11">
        <v>7</v>
      </c>
      <c r="AL73" s="11">
        <v>7</v>
      </c>
    </row>
    <row r="74" spans="1:38" ht="11.1" customHeight="1" x14ac:dyDescent="0.25">
      <c r="A74" s="32"/>
      <c r="B74" s="15" t="s">
        <v>32</v>
      </c>
      <c r="C74" s="12">
        <v>-68</v>
      </c>
      <c r="D74" s="12">
        <v>-38</v>
      </c>
      <c r="E74" s="12">
        <v>-46</v>
      </c>
      <c r="F74" s="12">
        <v>-80</v>
      </c>
      <c r="H74" s="32">
        <v>17</v>
      </c>
      <c r="I74" s="15" t="s">
        <v>36</v>
      </c>
      <c r="J74" s="31">
        <v>-70</v>
      </c>
      <c r="K74" s="31">
        <v>-42.5</v>
      </c>
      <c r="L74" s="12">
        <v>-45</v>
      </c>
      <c r="M74" s="12">
        <v>-85</v>
      </c>
      <c r="O74" s="31"/>
      <c r="P74" s="15" t="s">
        <v>36</v>
      </c>
      <c r="Q74" s="31">
        <v>3.1216601223939122</v>
      </c>
      <c r="R74" s="31">
        <v>3.9866077857863647</v>
      </c>
      <c r="S74" s="12">
        <f t="shared" si="15"/>
        <v>15</v>
      </c>
      <c r="T74" s="31">
        <v>0</v>
      </c>
      <c r="U74" s="31">
        <v>0</v>
      </c>
      <c r="V74" s="31">
        <v>0</v>
      </c>
      <c r="W74" s="31">
        <v>0</v>
      </c>
      <c r="X74" s="9"/>
      <c r="Y74" s="12">
        <f t="shared" si="16"/>
        <v>0.44861674350858149</v>
      </c>
      <c r="Z74" s="9">
        <v>6.4231302602444096</v>
      </c>
      <c r="AA74" s="49"/>
      <c r="AB74" s="11">
        <v>5</v>
      </c>
      <c r="AC74" s="9">
        <v>5.1619436506291674</v>
      </c>
      <c r="AE74" s="9"/>
      <c r="AJ74" s="32">
        <v>8</v>
      </c>
      <c r="AK74" s="11">
        <v>9</v>
      </c>
      <c r="AL74" s="11">
        <v>8</v>
      </c>
    </row>
    <row r="75" spans="1:38" ht="11.1" customHeight="1" x14ac:dyDescent="0.25">
      <c r="A75" s="32"/>
      <c r="B75" s="15" t="s">
        <v>33</v>
      </c>
      <c r="C75" s="12">
        <v>-68</v>
      </c>
      <c r="D75" s="12">
        <v>-41</v>
      </c>
      <c r="E75" s="12">
        <v>-44</v>
      </c>
      <c r="F75" s="12">
        <v>-81</v>
      </c>
      <c r="H75" s="32">
        <v>18</v>
      </c>
      <c r="I75" s="15" t="s">
        <v>38</v>
      </c>
      <c r="J75" s="31">
        <v>-71</v>
      </c>
      <c r="K75" s="31">
        <v>-42.5</v>
      </c>
      <c r="L75" s="12">
        <v>-38</v>
      </c>
      <c r="M75" s="12">
        <v>-81</v>
      </c>
      <c r="O75" s="31"/>
      <c r="P75" s="15" t="s">
        <v>38</v>
      </c>
      <c r="Q75" s="31">
        <v>-1.1306604517039487</v>
      </c>
      <c r="R75" s="31">
        <v>-0.56924365701273538</v>
      </c>
      <c r="S75" s="12">
        <f t="shared" si="15"/>
        <v>17</v>
      </c>
      <c r="T75" s="31">
        <v>0</v>
      </c>
      <c r="U75" s="31">
        <v>0</v>
      </c>
      <c r="V75" s="31">
        <v>0</v>
      </c>
      <c r="W75" s="31">
        <v>0</v>
      </c>
      <c r="X75" s="9"/>
      <c r="Y75" s="12">
        <f t="shared" si="16"/>
        <v>0.26000505933181162</v>
      </c>
      <c r="Z75" s="9">
        <v>6.5119475739948181</v>
      </c>
      <c r="AA75" s="49"/>
      <c r="AB75" s="11">
        <v>6</v>
      </c>
      <c r="AJ75" s="32"/>
      <c r="AK75" s="11">
        <v>11</v>
      </c>
      <c r="AL75" s="11">
        <v>9</v>
      </c>
    </row>
    <row r="76" spans="1:38" ht="11.1" customHeight="1" x14ac:dyDescent="0.25">
      <c r="A76" s="32"/>
      <c r="B76" s="15" t="s">
        <v>34</v>
      </c>
      <c r="C76" s="12">
        <v>-66</v>
      </c>
      <c r="D76" s="12">
        <v>-38</v>
      </c>
      <c r="E76" s="12">
        <v>-35</v>
      </c>
      <c r="F76" s="12">
        <v>-73</v>
      </c>
      <c r="H76" s="32">
        <v>19</v>
      </c>
      <c r="I76" s="15">
        <v>35065</v>
      </c>
      <c r="J76" s="31">
        <v>-69.5</v>
      </c>
      <c r="K76" s="31">
        <v>-47.6</v>
      </c>
      <c r="L76" s="12">
        <v>-25</v>
      </c>
      <c r="M76" s="12">
        <v>-90</v>
      </c>
      <c r="O76" s="31"/>
      <c r="P76" s="15">
        <v>33970</v>
      </c>
      <c r="Q76" s="31">
        <v>2.3590312345735702</v>
      </c>
      <c r="R76" s="31">
        <v>2.6546152934466707</v>
      </c>
      <c r="S76" s="12">
        <f t="shared" si="15"/>
        <v>19</v>
      </c>
      <c r="T76" s="31">
        <v>0</v>
      </c>
      <c r="U76" s="31">
        <v>0</v>
      </c>
      <c r="V76" s="31">
        <v>0</v>
      </c>
      <c r="W76" s="31">
        <v>0</v>
      </c>
      <c r="X76" s="9"/>
      <c r="Y76" s="12">
        <f t="shared" si="16"/>
        <v>0.39154740716938463</v>
      </c>
      <c r="Z76" s="9">
        <v>6.7545442233024371</v>
      </c>
      <c r="AA76" s="49"/>
      <c r="AB76" s="11">
        <v>7</v>
      </c>
      <c r="AC76" s="9">
        <v>5.7893675856346256</v>
      </c>
      <c r="AE76" s="9"/>
      <c r="AJ76" s="32">
        <v>9</v>
      </c>
      <c r="AK76" s="11">
        <v>13</v>
      </c>
      <c r="AL76" s="11">
        <v>10</v>
      </c>
    </row>
    <row r="77" spans="1:38" ht="11.1" customHeight="1" x14ac:dyDescent="0.25">
      <c r="A77" s="32"/>
      <c r="B77" s="15" t="s">
        <v>35</v>
      </c>
      <c r="C77" s="12" t="s">
        <v>64</v>
      </c>
      <c r="D77" s="12" t="s">
        <v>64</v>
      </c>
      <c r="E77" s="12" t="s">
        <v>64</v>
      </c>
      <c r="F77" s="12" t="s">
        <v>64</v>
      </c>
      <c r="H77" s="32">
        <v>20</v>
      </c>
      <c r="I77" s="15" t="s">
        <v>30</v>
      </c>
      <c r="J77" s="12">
        <v>-69</v>
      </c>
      <c r="K77" s="12">
        <v>-49</v>
      </c>
      <c r="L77" s="12">
        <v>-28</v>
      </c>
      <c r="M77" s="12">
        <v>-86</v>
      </c>
      <c r="O77" s="31"/>
      <c r="P77" s="15" t="s">
        <v>30</v>
      </c>
      <c r="Q77" s="31">
        <v>4.6525571199195301</v>
      </c>
      <c r="R77" s="31">
        <v>2.4984044977406343</v>
      </c>
      <c r="S77" s="12">
        <f t="shared" si="15"/>
        <v>21</v>
      </c>
      <c r="T77" s="31">
        <v>0</v>
      </c>
      <c r="U77" s="31">
        <v>0</v>
      </c>
      <c r="V77" s="31">
        <v>0</v>
      </c>
      <c r="W77" s="31">
        <v>0</v>
      </c>
      <c r="X77" s="9"/>
      <c r="Y77" s="12">
        <f t="shared" si="16"/>
        <v>0.45894467152158924</v>
      </c>
      <c r="Z77" s="9">
        <v>7.0593048482683036</v>
      </c>
      <c r="AA77" s="49"/>
      <c r="AB77" s="11">
        <v>8</v>
      </c>
      <c r="AJ77" s="32"/>
      <c r="AK77" s="11">
        <v>15</v>
      </c>
      <c r="AL77" s="11">
        <v>11</v>
      </c>
    </row>
    <row r="78" spans="1:38" ht="11.1" customHeight="1" x14ac:dyDescent="0.25">
      <c r="A78" s="32"/>
      <c r="B78" s="15" t="s">
        <v>36</v>
      </c>
      <c r="C78" s="31">
        <v>-64.099999999999994</v>
      </c>
      <c r="D78" s="31">
        <v>-35.6</v>
      </c>
      <c r="E78" s="12">
        <v>-35</v>
      </c>
      <c r="F78" s="12">
        <v>-75</v>
      </c>
      <c r="H78" s="32">
        <v>21</v>
      </c>
      <c r="I78" s="15" t="s">
        <v>32</v>
      </c>
      <c r="J78" s="12">
        <v>-67</v>
      </c>
      <c r="K78" s="12">
        <v>-45</v>
      </c>
      <c r="L78" s="12">
        <v>-17</v>
      </c>
      <c r="M78" s="12">
        <v>-88</v>
      </c>
      <c r="O78" s="31"/>
      <c r="P78" s="15" t="s">
        <v>32</v>
      </c>
      <c r="Q78" s="31">
        <v>8.1334116405732821</v>
      </c>
      <c r="R78" s="31">
        <v>3.0136793184140003</v>
      </c>
      <c r="S78" s="12">
        <f t="shared" si="15"/>
        <v>23</v>
      </c>
      <c r="T78" s="31">
        <v>0</v>
      </c>
      <c r="U78" s="31">
        <v>0</v>
      </c>
      <c r="V78" s="31">
        <v>0</v>
      </c>
      <c r="W78" s="31">
        <v>0</v>
      </c>
      <c r="X78" s="9"/>
      <c r="Y78" s="12">
        <f t="shared" si="16"/>
        <v>0.57192557313713444</v>
      </c>
      <c r="Z78" s="9">
        <v>7.4687126719734831</v>
      </c>
      <c r="AA78" s="49"/>
      <c r="AB78" s="11">
        <v>9</v>
      </c>
      <c r="AC78" s="9">
        <v>5.8795806743894916</v>
      </c>
      <c r="AE78" s="9"/>
      <c r="AJ78" s="32">
        <v>10</v>
      </c>
      <c r="AK78" s="11">
        <v>17</v>
      </c>
      <c r="AL78" s="11">
        <v>12</v>
      </c>
    </row>
    <row r="79" spans="1:38" ht="11.1" customHeight="1" x14ac:dyDescent="0.25">
      <c r="A79" s="32"/>
      <c r="B79" s="15" t="s">
        <v>37</v>
      </c>
      <c r="E79" s="12" t="s">
        <v>64</v>
      </c>
      <c r="F79" s="12" t="s">
        <v>64</v>
      </c>
      <c r="H79" s="32">
        <v>22</v>
      </c>
      <c r="I79" s="15" t="s">
        <v>34</v>
      </c>
      <c r="J79" s="12">
        <v>-62</v>
      </c>
      <c r="K79" s="12">
        <v>-49</v>
      </c>
      <c r="L79" s="12">
        <v>-19</v>
      </c>
      <c r="M79" s="12">
        <v>-74</v>
      </c>
      <c r="O79" s="31"/>
      <c r="P79" s="15" t="s">
        <v>34</v>
      </c>
      <c r="Q79" s="31">
        <v>-1.2118785040771154</v>
      </c>
      <c r="R79" s="31">
        <v>-4.9639151300039623</v>
      </c>
      <c r="S79" s="12">
        <f t="shared" si="15"/>
        <v>25</v>
      </c>
      <c r="T79" s="31">
        <v>0</v>
      </c>
      <c r="U79" s="31">
        <v>0</v>
      </c>
      <c r="V79" s="31">
        <v>0</v>
      </c>
      <c r="W79" s="31">
        <v>0</v>
      </c>
      <c r="X79" s="9"/>
      <c r="Y79" s="12">
        <f t="shared" si="16"/>
        <v>0.18413645335278664</v>
      </c>
      <c r="Z79" s="9">
        <v>7.4738651018969309</v>
      </c>
      <c r="AA79" s="49"/>
      <c r="AB79" s="11">
        <v>10</v>
      </c>
      <c r="AJ79" s="32"/>
      <c r="AK79" s="11">
        <v>19</v>
      </c>
      <c r="AL79" s="11">
        <v>13</v>
      </c>
    </row>
    <row r="80" spans="1:38" ht="11.1" customHeight="1" x14ac:dyDescent="0.25">
      <c r="A80" s="32"/>
      <c r="B80" s="15" t="s">
        <v>38</v>
      </c>
      <c r="C80" s="31">
        <v>-68.5</v>
      </c>
      <c r="D80" s="31">
        <v>-38.299999999999997</v>
      </c>
      <c r="E80" s="12">
        <v>-44</v>
      </c>
      <c r="F80" s="12">
        <v>-78</v>
      </c>
      <c r="H80" s="32">
        <v>23</v>
      </c>
      <c r="I80" s="15" t="s">
        <v>36</v>
      </c>
      <c r="J80" s="12">
        <v>-70</v>
      </c>
      <c r="K80" s="12">
        <v>-45</v>
      </c>
      <c r="L80" s="12">
        <v>-32</v>
      </c>
      <c r="M80" s="12">
        <v>-78</v>
      </c>
      <c r="O80" s="31"/>
      <c r="P80" s="15" t="s">
        <v>36</v>
      </c>
      <c r="Q80" s="31">
        <v>2.8731655827641278</v>
      </c>
      <c r="R80" s="31">
        <v>1.9666168064101937</v>
      </c>
      <c r="S80" s="12">
        <f t="shared" si="15"/>
        <v>27</v>
      </c>
      <c r="T80" s="31">
        <v>0</v>
      </c>
      <c r="U80" s="31">
        <v>0</v>
      </c>
      <c r="V80" s="31">
        <v>0</v>
      </c>
      <c r="W80" s="31">
        <v>0</v>
      </c>
      <c r="X80" s="9"/>
      <c r="Y80" s="12">
        <f t="shared" si="16"/>
        <v>0.36124906312718819</v>
      </c>
      <c r="Z80" s="9">
        <v>7.6932810685560025</v>
      </c>
      <c r="AA80" s="49"/>
      <c r="AB80" s="11">
        <v>11</v>
      </c>
      <c r="AC80" s="9">
        <v>5.8580854364500183</v>
      </c>
      <c r="AE80" s="9"/>
      <c r="AJ80" s="32">
        <v>11</v>
      </c>
      <c r="AK80" s="11">
        <v>21</v>
      </c>
      <c r="AL80" s="11">
        <v>14</v>
      </c>
    </row>
    <row r="81" spans="1:38" ht="11.1" customHeight="1" x14ac:dyDescent="0.25">
      <c r="A81" s="32"/>
      <c r="B81" s="15" t="s">
        <v>62</v>
      </c>
      <c r="E81" s="12" t="s">
        <v>64</v>
      </c>
      <c r="F81" s="12" t="s">
        <v>64</v>
      </c>
      <c r="H81" s="32">
        <v>24</v>
      </c>
      <c r="I81" s="15" t="s">
        <v>38</v>
      </c>
      <c r="J81" s="12">
        <v>-77</v>
      </c>
      <c r="K81" s="12">
        <v>-50</v>
      </c>
      <c r="L81" s="12">
        <v>-40</v>
      </c>
      <c r="M81" s="12">
        <v>-82</v>
      </c>
      <c r="O81" s="31"/>
      <c r="P81" s="15" t="s">
        <v>38</v>
      </c>
      <c r="Q81" s="31">
        <v>-4.4913021270039435</v>
      </c>
      <c r="R81" s="31">
        <v>2.4470606218947792</v>
      </c>
      <c r="S81" s="12">
        <f t="shared" si="15"/>
        <v>29</v>
      </c>
      <c r="T81" s="31">
        <v>0</v>
      </c>
      <c r="U81" s="31">
        <v>0</v>
      </c>
      <c r="V81" s="31">
        <v>0</v>
      </c>
      <c r="W81" s="31">
        <v>0</v>
      </c>
      <c r="X81" s="9"/>
      <c r="Y81" s="12">
        <f t="shared" si="16"/>
        <v>9.8963961039774451E-2</v>
      </c>
      <c r="Z81" s="9">
        <v>7.6445945841434764</v>
      </c>
      <c r="AA81" s="49"/>
      <c r="AB81" s="11">
        <v>12</v>
      </c>
      <c r="AJ81" s="32"/>
      <c r="AK81" s="11">
        <v>23</v>
      </c>
      <c r="AL81" s="11">
        <v>15</v>
      </c>
    </row>
    <row r="82" spans="1:38" ht="11.1" customHeight="1" x14ac:dyDescent="0.25">
      <c r="A82" s="32"/>
      <c r="B82" s="15">
        <v>34700</v>
      </c>
      <c r="C82" s="31">
        <v>-76</v>
      </c>
      <c r="D82" s="31">
        <v>-43</v>
      </c>
      <c r="E82" s="12">
        <v>-54</v>
      </c>
      <c r="F82" s="12">
        <v>-92</v>
      </c>
      <c r="H82" s="32">
        <v>25</v>
      </c>
      <c r="I82" s="15">
        <v>35431</v>
      </c>
      <c r="J82" s="12">
        <v>-78</v>
      </c>
      <c r="K82" s="12">
        <v>-50</v>
      </c>
      <c r="L82" s="12">
        <v>-38</v>
      </c>
      <c r="M82" s="12">
        <v>-85</v>
      </c>
      <c r="O82" s="31"/>
      <c r="P82" s="15">
        <v>34335</v>
      </c>
      <c r="Q82" s="31">
        <v>3.5133730609101508</v>
      </c>
      <c r="R82" s="31">
        <v>-0.4143019009743758</v>
      </c>
      <c r="S82" s="12">
        <f t="shared" si="15"/>
        <v>31</v>
      </c>
      <c r="T82" s="31">
        <v>0</v>
      </c>
      <c r="U82" s="31">
        <v>0</v>
      </c>
      <c r="V82" s="31">
        <v>0</v>
      </c>
      <c r="W82" s="31">
        <v>0</v>
      </c>
      <c r="X82" s="9"/>
      <c r="Y82" s="12">
        <f t="shared" si="16"/>
        <v>0.34562004563370574</v>
      </c>
      <c r="Z82" s="9">
        <v>7.8725039955195513</v>
      </c>
      <c r="AA82" s="49"/>
      <c r="AB82" s="11">
        <v>13</v>
      </c>
      <c r="AC82" s="9">
        <v>6.1448754056246147</v>
      </c>
      <c r="AE82" s="9"/>
      <c r="AJ82" s="32">
        <v>12</v>
      </c>
      <c r="AK82" s="11">
        <v>25</v>
      </c>
      <c r="AL82" s="11">
        <v>16</v>
      </c>
    </row>
    <row r="83" spans="1:38" ht="11.1" customHeight="1" x14ac:dyDescent="0.25">
      <c r="A83" s="32"/>
      <c r="B83" s="15" t="s">
        <v>29</v>
      </c>
      <c r="E83" s="12" t="s">
        <v>64</v>
      </c>
      <c r="F83" s="12" t="s">
        <v>64</v>
      </c>
      <c r="H83" s="32">
        <v>26</v>
      </c>
      <c r="I83" s="15" t="s">
        <v>30</v>
      </c>
      <c r="J83" s="12">
        <v>-78</v>
      </c>
      <c r="K83" s="12">
        <v>-55</v>
      </c>
      <c r="L83" s="12">
        <v>-39</v>
      </c>
      <c r="M83" s="12">
        <v>-84</v>
      </c>
      <c r="O83" s="31"/>
      <c r="P83" s="15" t="s">
        <v>30</v>
      </c>
      <c r="Q83" s="31">
        <v>-0.26574868743122021</v>
      </c>
      <c r="R83" s="31">
        <v>0.23018606881787937</v>
      </c>
      <c r="S83" s="12">
        <f>S84-2</f>
        <v>33</v>
      </c>
      <c r="T83" s="31">
        <v>0</v>
      </c>
      <c r="U83" s="31">
        <v>0</v>
      </c>
      <c r="V83" s="31">
        <v>0</v>
      </c>
      <c r="W83" s="31">
        <v>0</v>
      </c>
      <c r="X83" s="9"/>
      <c r="Y83" s="12">
        <f t="shared" si="16"/>
        <v>0.20842186449246089</v>
      </c>
      <c r="Z83" s="9">
        <v>7.9481806425327264</v>
      </c>
      <c r="AA83" s="49"/>
      <c r="AB83" s="11">
        <v>14</v>
      </c>
      <c r="AJ83" s="32"/>
      <c r="AK83" s="11">
        <v>27</v>
      </c>
      <c r="AL83" s="11">
        <v>17</v>
      </c>
    </row>
    <row r="84" spans="1:38" ht="11.1" customHeight="1" x14ac:dyDescent="0.25">
      <c r="A84" s="32"/>
      <c r="B84" s="15" t="s">
        <v>30</v>
      </c>
      <c r="C84" s="31">
        <v>-75.5</v>
      </c>
      <c r="D84" s="31">
        <v>-47.2</v>
      </c>
      <c r="E84" s="12">
        <v>-50</v>
      </c>
      <c r="F84" s="12">
        <v>-90</v>
      </c>
      <c r="H84" s="32">
        <v>27</v>
      </c>
      <c r="I84" s="15" t="s">
        <v>32</v>
      </c>
      <c r="J84" s="12">
        <v>-73</v>
      </c>
      <c r="K84" s="12">
        <v>-49</v>
      </c>
      <c r="L84" s="12">
        <v>-35</v>
      </c>
      <c r="M84" s="12">
        <v>-75</v>
      </c>
      <c r="O84" s="31"/>
      <c r="P84" s="15" t="s">
        <v>32</v>
      </c>
      <c r="Q84" s="31">
        <v>1.4585541765858336</v>
      </c>
      <c r="R84" s="31">
        <v>-0.95369930332874608</v>
      </c>
      <c r="S84" s="31">
        <v>35</v>
      </c>
      <c r="T84" s="31">
        <v>0</v>
      </c>
      <c r="U84" s="31">
        <v>0</v>
      </c>
      <c r="V84" s="31">
        <v>0</v>
      </c>
      <c r="W84" s="31">
        <v>0</v>
      </c>
      <c r="X84" s="9"/>
      <c r="Y84" s="12">
        <f t="shared" si="16"/>
        <v>0.24920887012190235</v>
      </c>
      <c r="Z84" s="9">
        <v>8.076529708748982</v>
      </c>
      <c r="AA84" s="49"/>
      <c r="AB84" s="11">
        <v>15</v>
      </c>
      <c r="AC84" s="9">
        <v>6.4231302602444096</v>
      </c>
      <c r="AE84" s="9"/>
      <c r="AJ84" s="32">
        <v>13</v>
      </c>
      <c r="AK84" s="11">
        <v>29</v>
      </c>
      <c r="AL84" s="11">
        <v>18</v>
      </c>
    </row>
    <row r="85" spans="1:38" ht="11.1" customHeight="1" x14ac:dyDescent="0.25">
      <c r="A85" s="32"/>
      <c r="B85" s="15" t="s">
        <v>31</v>
      </c>
      <c r="E85" s="12" t="s">
        <v>64</v>
      </c>
      <c r="F85" s="12" t="s">
        <v>64</v>
      </c>
      <c r="H85" s="32">
        <v>28</v>
      </c>
      <c r="I85" s="15" t="s">
        <v>34</v>
      </c>
      <c r="J85" s="12">
        <v>-68</v>
      </c>
      <c r="K85" s="12">
        <v>-47</v>
      </c>
      <c r="L85" s="12">
        <v>-26</v>
      </c>
      <c r="M85" s="12">
        <v>-74</v>
      </c>
      <c r="O85" s="31"/>
      <c r="P85" s="15" t="s">
        <v>34</v>
      </c>
      <c r="Q85" s="31">
        <v>-0.15317598139520974</v>
      </c>
      <c r="R85" s="31">
        <v>6.1051293247364979</v>
      </c>
      <c r="S85" s="31">
        <v>37</v>
      </c>
      <c r="T85" s="31">
        <v>0</v>
      </c>
      <c r="U85" s="31">
        <v>0</v>
      </c>
      <c r="V85" s="31">
        <v>0</v>
      </c>
      <c r="W85" s="31">
        <v>0</v>
      </c>
      <c r="X85" s="9"/>
      <c r="Y85" s="12">
        <f t="shared" si="16"/>
        <v>0.23019174621207764</v>
      </c>
      <c r="Z85" s="9">
        <v>8.1864190932822716</v>
      </c>
      <c r="AA85" s="49"/>
      <c r="AB85" s="11">
        <v>16</v>
      </c>
      <c r="AJ85" s="32"/>
      <c r="AK85" s="11">
        <v>31</v>
      </c>
      <c r="AL85" s="11">
        <v>19</v>
      </c>
    </row>
    <row r="86" spans="1:38" ht="11.1" customHeight="1" x14ac:dyDescent="0.25">
      <c r="A86" s="32"/>
      <c r="B86" s="15" t="s">
        <v>32</v>
      </c>
      <c r="C86" s="31">
        <v>-67.400000000000006</v>
      </c>
      <c r="D86" s="31">
        <v>-41.1</v>
      </c>
      <c r="E86" s="12">
        <v>-43</v>
      </c>
      <c r="F86" s="12">
        <v>-83</v>
      </c>
      <c r="H86" s="32">
        <v>29</v>
      </c>
      <c r="I86" s="15" t="s">
        <v>36</v>
      </c>
      <c r="J86" s="12">
        <v>-65</v>
      </c>
      <c r="K86" s="12">
        <v>-47</v>
      </c>
      <c r="L86" s="12">
        <v>-19</v>
      </c>
      <c r="M86" s="12">
        <v>-72</v>
      </c>
      <c r="O86" s="31"/>
      <c r="P86" s="15" t="s">
        <v>36</v>
      </c>
      <c r="Q86" s="31">
        <v>2.2310965523026325</v>
      </c>
      <c r="R86" s="31">
        <v>-6.648828837823511</v>
      </c>
      <c r="S86" s="31">
        <v>39</v>
      </c>
      <c r="T86" s="31">
        <v>1</v>
      </c>
      <c r="U86" s="31">
        <v>0</v>
      </c>
      <c r="V86" s="31">
        <v>0</v>
      </c>
      <c r="W86" s="31">
        <v>0</v>
      </c>
      <c r="X86" s="9"/>
      <c r="Y86" s="12">
        <f t="shared" si="16"/>
        <v>-5.1501787588305453E-2</v>
      </c>
      <c r="Z86" s="9">
        <v>8.0181789813303901</v>
      </c>
      <c r="AA86" s="49"/>
      <c r="AB86" s="11">
        <v>17</v>
      </c>
      <c r="AC86" s="9">
        <v>6.5119475739948181</v>
      </c>
      <c r="AE86" s="9"/>
      <c r="AJ86" s="32">
        <v>14</v>
      </c>
      <c r="AK86" s="11">
        <v>33</v>
      </c>
      <c r="AL86" s="11">
        <v>20</v>
      </c>
    </row>
    <row r="87" spans="1:38" ht="11.1" customHeight="1" x14ac:dyDescent="0.25">
      <c r="A87" s="32"/>
      <c r="B87" s="15" t="s">
        <v>33</v>
      </c>
      <c r="E87" s="12" t="s">
        <v>64</v>
      </c>
      <c r="F87" s="12" t="s">
        <v>64</v>
      </c>
      <c r="H87" s="32">
        <v>30</v>
      </c>
      <c r="I87" s="15" t="s">
        <v>38</v>
      </c>
      <c r="J87" s="12">
        <v>-67</v>
      </c>
      <c r="K87" s="12">
        <v>-45</v>
      </c>
      <c r="L87" s="12">
        <v>-36</v>
      </c>
      <c r="M87" s="12">
        <v>-72</v>
      </c>
      <c r="O87" s="31"/>
      <c r="P87" s="15" t="s">
        <v>38</v>
      </c>
      <c r="Q87" s="31">
        <v>-7.6012004437847072</v>
      </c>
      <c r="R87" s="31">
        <v>-3.5739409863418596</v>
      </c>
      <c r="S87" s="31">
        <v>41</v>
      </c>
      <c r="T87" s="31">
        <v>0</v>
      </c>
      <c r="U87" s="31">
        <v>0</v>
      </c>
      <c r="V87" s="31">
        <v>0</v>
      </c>
      <c r="W87" s="31">
        <v>0</v>
      </c>
      <c r="X87" s="9"/>
      <c r="Y87" s="12">
        <f t="shared" si="16"/>
        <v>-0.11431787359401929</v>
      </c>
      <c r="Z87" s="9">
        <v>7.8220031943683992</v>
      </c>
      <c r="AA87" s="49"/>
      <c r="AB87" s="11">
        <v>18</v>
      </c>
      <c r="AJ87" s="32"/>
      <c r="AK87" s="11">
        <v>35</v>
      </c>
      <c r="AL87" s="11">
        <v>21</v>
      </c>
    </row>
    <row r="88" spans="1:38" ht="11.1" customHeight="1" x14ac:dyDescent="0.25">
      <c r="A88" s="32"/>
      <c r="B88" s="15" t="s">
        <v>34</v>
      </c>
      <c r="C88" s="31">
        <v>-71.5</v>
      </c>
      <c r="D88" s="31">
        <v>-41.1</v>
      </c>
      <c r="E88" s="12">
        <v>-49</v>
      </c>
      <c r="F88" s="12">
        <v>-87</v>
      </c>
      <c r="H88" s="32">
        <v>31</v>
      </c>
      <c r="I88" s="15">
        <v>35796</v>
      </c>
      <c r="J88" s="12">
        <v>-71</v>
      </c>
      <c r="K88" s="12">
        <v>-50</v>
      </c>
      <c r="L88" s="12">
        <v>-25</v>
      </c>
      <c r="M88" s="12">
        <v>-74</v>
      </c>
      <c r="O88" s="31"/>
      <c r="P88" s="15">
        <v>34700</v>
      </c>
      <c r="Q88" s="31">
        <v>0.87227299535514635</v>
      </c>
      <c r="R88" s="31">
        <v>-1.7025936725724184</v>
      </c>
      <c r="S88" s="31">
        <v>43</v>
      </c>
      <c r="T88" s="31">
        <v>0</v>
      </c>
      <c r="U88" s="31">
        <v>0</v>
      </c>
      <c r="V88" s="31">
        <v>1</v>
      </c>
      <c r="W88" s="31">
        <v>0</v>
      </c>
      <c r="X88" s="9"/>
      <c r="Y88" s="12">
        <f t="shared" si="16"/>
        <v>-9.9022281173757137E-2</v>
      </c>
      <c r="Z88" s="9">
        <v>7.6645010373597344</v>
      </c>
      <c r="AA88" s="49"/>
      <c r="AB88" s="11">
        <v>19</v>
      </c>
      <c r="AC88" s="9">
        <v>6.7545442233024371</v>
      </c>
      <c r="AE88" s="9"/>
      <c r="AJ88" s="32">
        <v>15</v>
      </c>
      <c r="AK88" s="11">
        <v>37</v>
      </c>
      <c r="AL88" s="11">
        <v>22</v>
      </c>
    </row>
    <row r="89" spans="1:38" ht="11.1" customHeight="1" x14ac:dyDescent="0.25">
      <c r="A89" s="32"/>
      <c r="B89" s="15" t="s">
        <v>35</v>
      </c>
      <c r="E89" s="12" t="s">
        <v>64</v>
      </c>
      <c r="F89" s="12" t="s">
        <v>64</v>
      </c>
      <c r="H89" s="32">
        <v>32</v>
      </c>
      <c r="I89" s="15" t="s">
        <v>30</v>
      </c>
      <c r="J89" s="12">
        <v>-71</v>
      </c>
      <c r="K89" s="12">
        <v>-46</v>
      </c>
      <c r="L89" s="12">
        <v>-28</v>
      </c>
      <c r="M89" s="12">
        <v>-75</v>
      </c>
      <c r="O89" s="31"/>
      <c r="P89" s="15" t="s">
        <v>30</v>
      </c>
      <c r="Q89" s="31">
        <v>3.6779363429992662</v>
      </c>
      <c r="R89" s="31">
        <v>6.512815856774373</v>
      </c>
      <c r="S89" s="31">
        <v>45</v>
      </c>
      <c r="T89" s="31">
        <v>0</v>
      </c>
      <c r="U89" s="31">
        <v>0</v>
      </c>
      <c r="V89" s="31">
        <v>0</v>
      </c>
      <c r="W89" s="31">
        <v>0</v>
      </c>
      <c r="X89" s="9"/>
      <c r="Y89" s="12">
        <f t="shared" si="16"/>
        <v>0.32197941761557392</v>
      </c>
      <c r="Z89" s="9">
        <v>7.9398206113893455</v>
      </c>
      <c r="AA89" s="49"/>
      <c r="AB89" s="11">
        <v>20</v>
      </c>
      <c r="AJ89" s="32"/>
      <c r="AK89" s="11">
        <v>39</v>
      </c>
      <c r="AL89" s="11">
        <v>23</v>
      </c>
    </row>
    <row r="90" spans="1:38" ht="11.1" customHeight="1" x14ac:dyDescent="0.25">
      <c r="A90" s="32"/>
      <c r="B90" s="15" t="s">
        <v>36</v>
      </c>
      <c r="C90" s="31">
        <v>-70</v>
      </c>
      <c r="D90" s="31">
        <v>-42.5</v>
      </c>
      <c r="E90" s="12">
        <v>-45</v>
      </c>
      <c r="F90" s="12">
        <v>-85</v>
      </c>
      <c r="H90" s="32">
        <v>33</v>
      </c>
      <c r="I90" s="15" t="s">
        <v>32</v>
      </c>
      <c r="J90" s="12">
        <v>-75</v>
      </c>
      <c r="K90" s="12">
        <v>-50</v>
      </c>
      <c r="L90" s="12">
        <v>-31</v>
      </c>
      <c r="M90" s="12">
        <v>-77</v>
      </c>
      <c r="O90" s="31"/>
      <c r="P90" s="15" t="s">
        <v>32</v>
      </c>
      <c r="Q90" s="31">
        <v>5.6542536776564507</v>
      </c>
      <c r="R90" s="31">
        <v>0.60073536904091229</v>
      </c>
      <c r="S90" s="31">
        <v>47</v>
      </c>
      <c r="T90" s="31">
        <v>0</v>
      </c>
      <c r="U90" s="31">
        <v>0</v>
      </c>
      <c r="V90" s="31">
        <v>0</v>
      </c>
      <c r="W90" s="31">
        <v>0</v>
      </c>
      <c r="X90" s="9"/>
      <c r="Y90" s="12">
        <f t="shared" si="16"/>
        <v>0.3396130485606958</v>
      </c>
      <c r="Z90" s="9">
        <v>8.1927738457469683</v>
      </c>
      <c r="AA90" s="49"/>
      <c r="AB90" s="11">
        <v>21</v>
      </c>
      <c r="AC90" s="9">
        <v>7.0593048482683036</v>
      </c>
      <c r="AE90" s="9"/>
      <c r="AJ90" s="32">
        <v>16</v>
      </c>
      <c r="AK90" s="11">
        <v>41</v>
      </c>
      <c r="AL90" s="11">
        <v>24</v>
      </c>
    </row>
    <row r="91" spans="1:38" ht="11.1" customHeight="1" x14ac:dyDescent="0.25">
      <c r="A91" s="32"/>
      <c r="B91" s="15" t="s">
        <v>37</v>
      </c>
      <c r="E91" s="12" t="s">
        <v>64</v>
      </c>
      <c r="F91" s="12" t="s">
        <v>64</v>
      </c>
      <c r="H91" s="32">
        <v>34</v>
      </c>
      <c r="I91" s="15" t="s">
        <v>34</v>
      </c>
      <c r="J91" s="12">
        <v>-78</v>
      </c>
      <c r="K91" s="12">
        <v>-50</v>
      </c>
      <c r="L91" s="12">
        <v>-39</v>
      </c>
      <c r="M91" s="12">
        <v>-83</v>
      </c>
      <c r="O91" s="31"/>
      <c r="P91" s="15" t="s">
        <v>34</v>
      </c>
      <c r="Q91" s="31">
        <v>-2.1922739117728214</v>
      </c>
      <c r="R91" s="31">
        <v>-0.94701936348595883</v>
      </c>
      <c r="S91" s="31">
        <v>49</v>
      </c>
      <c r="T91" s="31">
        <v>0</v>
      </c>
      <c r="U91" s="31">
        <v>1</v>
      </c>
      <c r="V91" s="31">
        <v>0</v>
      </c>
      <c r="W91" s="31">
        <v>0</v>
      </c>
      <c r="X91" s="9"/>
      <c r="Y91" s="12">
        <f t="shared" si="16"/>
        <v>-0.11639174237899949</v>
      </c>
      <c r="Z91" s="9">
        <v>7.9730095285144023</v>
      </c>
      <c r="AA91" s="49"/>
      <c r="AB91" s="11">
        <v>22</v>
      </c>
      <c r="AJ91" s="32"/>
      <c r="AK91" s="11">
        <v>43</v>
      </c>
      <c r="AL91" s="11">
        <v>25</v>
      </c>
    </row>
    <row r="92" spans="1:38" ht="11.1" customHeight="1" x14ac:dyDescent="0.25">
      <c r="A92" s="32"/>
      <c r="B92" s="15" t="s">
        <v>38</v>
      </c>
      <c r="C92" s="31">
        <v>-71</v>
      </c>
      <c r="D92" s="31">
        <v>-42.5</v>
      </c>
      <c r="E92" s="12">
        <v>-38</v>
      </c>
      <c r="F92" s="12">
        <v>-81</v>
      </c>
      <c r="H92" s="32">
        <v>35</v>
      </c>
      <c r="I92" s="15" t="s">
        <v>36</v>
      </c>
      <c r="J92" s="12">
        <v>-91</v>
      </c>
      <c r="K92" s="12">
        <v>-64</v>
      </c>
      <c r="L92" s="12">
        <v>-43</v>
      </c>
      <c r="M92" s="12">
        <v>-92</v>
      </c>
      <c r="O92" s="31"/>
      <c r="P92" s="15" t="s">
        <v>36</v>
      </c>
      <c r="Q92" s="31">
        <v>9.3830206498530497</v>
      </c>
      <c r="R92" s="31">
        <v>1.9071129027535041</v>
      </c>
      <c r="S92" s="31">
        <v>51</v>
      </c>
      <c r="T92" s="31">
        <v>0</v>
      </c>
      <c r="U92" s="31">
        <v>0</v>
      </c>
      <c r="V92" s="31">
        <v>0</v>
      </c>
      <c r="W92" s="31">
        <v>0</v>
      </c>
      <c r="X92" s="9"/>
      <c r="Y92" s="12">
        <f t="shared" si="16"/>
        <v>0.45563879503647708</v>
      </c>
      <c r="Z92" s="9">
        <v>8.3693518925507995</v>
      </c>
      <c r="AA92" s="49"/>
      <c r="AB92" s="11">
        <v>23</v>
      </c>
      <c r="AC92" s="9">
        <v>7.4687126719734831</v>
      </c>
      <c r="AE92" s="9"/>
      <c r="AJ92" s="32">
        <v>17</v>
      </c>
      <c r="AK92" s="11">
        <v>45</v>
      </c>
      <c r="AL92" s="11">
        <v>26</v>
      </c>
    </row>
    <row r="93" spans="1:38" ht="11.1" customHeight="1" x14ac:dyDescent="0.25">
      <c r="A93" s="32"/>
      <c r="B93" s="15" t="s">
        <v>62</v>
      </c>
      <c r="E93" s="12" t="s">
        <v>64</v>
      </c>
      <c r="F93" s="12" t="s">
        <v>64</v>
      </c>
      <c r="H93" s="32">
        <v>36</v>
      </c>
      <c r="I93" s="15" t="s">
        <v>38</v>
      </c>
      <c r="J93" s="12">
        <v>-90</v>
      </c>
      <c r="K93" s="12">
        <v>-63</v>
      </c>
      <c r="L93" s="12">
        <v>-48</v>
      </c>
      <c r="M93" s="12">
        <v>-88</v>
      </c>
      <c r="O93" s="31"/>
      <c r="P93" s="15" t="s">
        <v>38</v>
      </c>
      <c r="Q93" s="31">
        <v>3.9910404223913398E-2</v>
      </c>
      <c r="R93" s="31">
        <v>-2.1477406662060119</v>
      </c>
      <c r="S93" s="31">
        <v>53</v>
      </c>
      <c r="T93" s="31">
        <v>0</v>
      </c>
      <c r="U93" s="31">
        <v>0</v>
      </c>
      <c r="V93" s="31">
        <v>0</v>
      </c>
      <c r="W93" s="31">
        <v>0</v>
      </c>
      <c r="X93" s="9"/>
      <c r="Y93" s="12">
        <f t="shared" si="16"/>
        <v>9.436432968783437E-2</v>
      </c>
      <c r="Z93" s="9">
        <v>8.3558342511428094</v>
      </c>
      <c r="AA93" s="49"/>
      <c r="AB93" s="11">
        <v>24</v>
      </c>
      <c r="AJ93" s="32"/>
      <c r="AK93" s="11">
        <v>47</v>
      </c>
      <c r="AL93" s="11">
        <v>27</v>
      </c>
    </row>
    <row r="94" spans="1:38" ht="11.1" customHeight="1" x14ac:dyDescent="0.25">
      <c r="A94" s="32"/>
      <c r="B94" s="15">
        <v>35065</v>
      </c>
      <c r="C94" s="31">
        <v>-69.5</v>
      </c>
      <c r="D94" s="31">
        <v>-47.6</v>
      </c>
      <c r="E94" s="12">
        <v>-25</v>
      </c>
      <c r="F94" s="12">
        <v>-90</v>
      </c>
      <c r="H94" s="32">
        <v>37</v>
      </c>
      <c r="I94" s="15">
        <v>36161</v>
      </c>
      <c r="J94" s="12">
        <v>-84</v>
      </c>
      <c r="K94" s="12">
        <v>-83</v>
      </c>
      <c r="L94" s="12">
        <v>-43</v>
      </c>
      <c r="M94" s="12">
        <v>-86</v>
      </c>
      <c r="O94" s="31"/>
      <c r="P94" s="15">
        <v>35065</v>
      </c>
      <c r="Q94" s="31">
        <v>-2.9421906922003482</v>
      </c>
      <c r="R94" s="31">
        <v>4.7786888035014146</v>
      </c>
      <c r="S94" s="31">
        <v>55</v>
      </c>
      <c r="T94" s="31">
        <v>0</v>
      </c>
      <c r="U94" s="31">
        <v>0</v>
      </c>
      <c r="V94" s="31">
        <v>0</v>
      </c>
      <c r="W94" s="31">
        <v>0</v>
      </c>
      <c r="X94" s="9"/>
      <c r="Y94" s="12">
        <f t="shared" si="16"/>
        <v>2.7067408399311543E-2</v>
      </c>
      <c r="Z94" s="9">
        <v>8.29833382500928</v>
      </c>
      <c r="AA94" s="49"/>
      <c r="AB94" s="11">
        <v>25</v>
      </c>
      <c r="AC94" s="9">
        <v>7.4738651018969309</v>
      </c>
      <c r="AE94" s="9"/>
      <c r="AJ94" s="32">
        <v>18</v>
      </c>
      <c r="AK94" s="11">
        <v>49</v>
      </c>
      <c r="AL94" s="11">
        <v>28</v>
      </c>
    </row>
    <row r="95" spans="1:38" ht="11.1" customHeight="1" x14ac:dyDescent="0.25">
      <c r="A95" s="32"/>
      <c r="B95" s="15" t="s">
        <v>29</v>
      </c>
      <c r="C95" s="12" t="s">
        <v>64</v>
      </c>
      <c r="D95" s="12" t="s">
        <v>64</v>
      </c>
      <c r="E95" s="12" t="s">
        <v>64</v>
      </c>
      <c r="F95" s="12" t="s">
        <v>64</v>
      </c>
      <c r="H95" s="32">
        <v>38</v>
      </c>
      <c r="I95" s="15" t="s">
        <v>30</v>
      </c>
      <c r="J95" s="12">
        <v>-89</v>
      </c>
      <c r="K95" s="12">
        <v>-64</v>
      </c>
      <c r="L95" s="12">
        <v>-52</v>
      </c>
      <c r="M95" s="12">
        <v>-88</v>
      </c>
      <c r="O95" s="31"/>
      <c r="P95" s="15" t="s">
        <v>30</v>
      </c>
      <c r="Q95" s="31">
        <v>0.43065915618977257</v>
      </c>
      <c r="R95" s="31">
        <v>-1.4950431194373281</v>
      </c>
      <c r="S95" s="31">
        <v>57</v>
      </c>
      <c r="T95" s="31">
        <v>0</v>
      </c>
      <c r="U95" s="31">
        <v>0</v>
      </c>
      <c r="V95" s="31">
        <v>0</v>
      </c>
      <c r="W95" s="31">
        <v>0</v>
      </c>
      <c r="X95" s="9"/>
      <c r="Y95" s="12">
        <f t="shared" si="16"/>
        <v>9.0555602996034712E-2</v>
      </c>
      <c r="Z95" s="9">
        <v>8.3198516879287006</v>
      </c>
      <c r="AA95" s="49"/>
      <c r="AB95" s="11">
        <v>26</v>
      </c>
      <c r="AJ95" s="32"/>
      <c r="AK95" s="11">
        <v>51</v>
      </c>
      <c r="AL95" s="11">
        <v>29</v>
      </c>
    </row>
    <row r="96" spans="1:38" ht="11.1" customHeight="1" x14ac:dyDescent="0.25">
      <c r="A96" s="32"/>
      <c r="B96" s="15" t="s">
        <v>30</v>
      </c>
      <c r="C96" s="12">
        <v>-69</v>
      </c>
      <c r="D96" s="12">
        <v>-49</v>
      </c>
      <c r="E96" s="12">
        <v>-28</v>
      </c>
      <c r="F96" s="12">
        <v>-86</v>
      </c>
      <c r="H96" s="32">
        <v>39</v>
      </c>
      <c r="I96" s="15" t="s">
        <v>32</v>
      </c>
      <c r="J96" s="12">
        <v>-83</v>
      </c>
      <c r="K96" s="12">
        <v>-53</v>
      </c>
      <c r="L96" s="12">
        <v>-44</v>
      </c>
      <c r="M96" s="12">
        <v>-88</v>
      </c>
      <c r="O96" s="31"/>
      <c r="P96" s="15" t="s">
        <v>32</v>
      </c>
      <c r="Q96" s="31">
        <v>-3.1645235744876725</v>
      </c>
      <c r="R96" s="31">
        <v>0.21767271305289501</v>
      </c>
      <c r="S96" s="31">
        <v>59</v>
      </c>
      <c r="T96" s="31">
        <v>0</v>
      </c>
      <c r="U96" s="31">
        <v>0</v>
      </c>
      <c r="V96" s="31">
        <v>0</v>
      </c>
      <c r="W96" s="31">
        <v>1</v>
      </c>
      <c r="X96" s="9"/>
      <c r="Y96" s="12">
        <f t="shared" si="16"/>
        <v>0.22047788888019282</v>
      </c>
      <c r="Z96" s="9">
        <v>8.4716148573165899</v>
      </c>
      <c r="AA96" s="49"/>
      <c r="AB96" s="11">
        <v>27</v>
      </c>
      <c r="AC96" s="9">
        <v>7.6932810685560025</v>
      </c>
      <c r="AE96" s="9"/>
      <c r="AJ96" s="32">
        <v>19</v>
      </c>
      <c r="AK96" s="11">
        <v>53</v>
      </c>
      <c r="AL96" s="11">
        <v>30</v>
      </c>
    </row>
    <row r="97" spans="1:38" ht="11.1" customHeight="1" x14ac:dyDescent="0.25">
      <c r="A97" s="32"/>
      <c r="B97" s="15" t="s">
        <v>31</v>
      </c>
      <c r="C97" s="12" t="s">
        <v>64</v>
      </c>
      <c r="D97" s="12" t="s">
        <v>64</v>
      </c>
      <c r="E97" s="12" t="s">
        <v>64</v>
      </c>
      <c r="F97" s="12" t="s">
        <v>64</v>
      </c>
      <c r="H97" s="32">
        <v>40</v>
      </c>
      <c r="I97" s="15" t="s">
        <v>34</v>
      </c>
      <c r="J97" s="12">
        <v>-83</v>
      </c>
      <c r="K97" s="12">
        <v>-55</v>
      </c>
      <c r="L97" s="12">
        <v>-47</v>
      </c>
      <c r="M97" s="12">
        <v>-85</v>
      </c>
      <c r="O97" s="31"/>
      <c r="P97" s="15" t="s">
        <v>34</v>
      </c>
      <c r="Q97" s="31">
        <v>1.0212124184529672</v>
      </c>
      <c r="R97" s="31">
        <v>0.22282715396060709</v>
      </c>
      <c r="S97" s="31">
        <v>61</v>
      </c>
      <c r="T97" s="31">
        <v>0</v>
      </c>
      <c r="U97" s="31">
        <v>0</v>
      </c>
      <c r="V97" s="31">
        <v>0</v>
      </c>
      <c r="W97" s="31">
        <v>1</v>
      </c>
      <c r="X97" s="9"/>
      <c r="Y97" s="12">
        <f t="shared" si="16"/>
        <v>0.35439538044779811</v>
      </c>
      <c r="Z97" s="9">
        <v>8.743990001589836</v>
      </c>
      <c r="AA97" s="49"/>
      <c r="AB97" s="11">
        <v>28</v>
      </c>
      <c r="AJ97" s="32"/>
      <c r="AK97" s="11">
        <v>55</v>
      </c>
      <c r="AL97" s="11">
        <v>31</v>
      </c>
    </row>
    <row r="98" spans="1:38" ht="11.1" customHeight="1" x14ac:dyDescent="0.25">
      <c r="A98" s="32"/>
      <c r="B98" s="15" t="s">
        <v>32</v>
      </c>
      <c r="C98" s="12">
        <v>-67</v>
      </c>
      <c r="D98" s="12">
        <v>-45</v>
      </c>
      <c r="E98" s="12">
        <v>-17</v>
      </c>
      <c r="F98" s="12">
        <v>-88</v>
      </c>
      <c r="H98" s="32">
        <v>41</v>
      </c>
      <c r="I98" s="15" t="s">
        <v>36</v>
      </c>
      <c r="J98" s="12">
        <v>-81</v>
      </c>
      <c r="K98" s="12">
        <v>-53</v>
      </c>
      <c r="L98" s="12">
        <v>-44</v>
      </c>
      <c r="M98" s="12">
        <v>-89</v>
      </c>
      <c r="O98" s="31"/>
      <c r="P98" s="15" t="s">
        <v>36</v>
      </c>
      <c r="Q98" s="31">
        <v>-4.7541236933513691E-2</v>
      </c>
      <c r="R98" s="31">
        <v>-17.677796040895817</v>
      </c>
      <c r="S98" s="31">
        <v>63</v>
      </c>
      <c r="T98" s="31">
        <v>0</v>
      </c>
      <c r="U98" s="31">
        <v>0</v>
      </c>
      <c r="V98" s="31">
        <v>0</v>
      </c>
      <c r="W98" s="31">
        <v>0</v>
      </c>
      <c r="X98" s="9"/>
      <c r="Y98" s="12">
        <f t="shared" si="16"/>
        <v>-6.7632321288798702E-2</v>
      </c>
      <c r="Z98" s="9">
        <v>8.573797474478333</v>
      </c>
      <c r="AA98" s="49"/>
      <c r="AB98" s="11">
        <v>29</v>
      </c>
      <c r="AC98" s="9">
        <v>7.6445945841434764</v>
      </c>
      <c r="AE98" s="9"/>
      <c r="AJ98" s="32">
        <v>20</v>
      </c>
      <c r="AK98" s="11">
        <v>57</v>
      </c>
      <c r="AL98" s="11">
        <v>32</v>
      </c>
    </row>
    <row r="99" spans="1:38" ht="11.1" customHeight="1" x14ac:dyDescent="0.25">
      <c r="A99" s="32"/>
      <c r="B99" s="15" t="s">
        <v>33</v>
      </c>
      <c r="C99" s="12" t="s">
        <v>64</v>
      </c>
      <c r="D99" s="12" t="s">
        <v>64</v>
      </c>
      <c r="E99" s="12" t="s">
        <v>64</v>
      </c>
      <c r="F99" s="12" t="s">
        <v>64</v>
      </c>
      <c r="H99" s="32">
        <v>42</v>
      </c>
      <c r="I99" s="15" t="s">
        <v>38</v>
      </c>
      <c r="J99" s="12">
        <v>-75</v>
      </c>
      <c r="K99" s="12">
        <v>-49</v>
      </c>
      <c r="L99" s="12">
        <v>-19</v>
      </c>
      <c r="M99" s="12">
        <v>-89</v>
      </c>
      <c r="O99" s="31"/>
      <c r="P99" s="15" t="s">
        <v>38</v>
      </c>
      <c r="Q99" s="31">
        <v>-4.4700559205539143</v>
      </c>
      <c r="R99" s="31">
        <v>15.409472106803676</v>
      </c>
      <c r="S99" s="31">
        <v>65</v>
      </c>
      <c r="T99" s="31">
        <v>0</v>
      </c>
      <c r="U99" s="31">
        <v>0</v>
      </c>
      <c r="V99" s="31">
        <v>0</v>
      </c>
      <c r="W99" s="31">
        <v>0</v>
      </c>
      <c r="X99" s="9"/>
      <c r="Y99" s="12">
        <f t="shared" si="16"/>
        <v>-8.4146917328975501E-3</v>
      </c>
      <c r="Z99" s="9">
        <v>8.5021724436354056</v>
      </c>
      <c r="AA99" s="49"/>
      <c r="AB99" s="11">
        <v>30</v>
      </c>
      <c r="AJ99" s="32"/>
      <c r="AK99" s="11">
        <v>59</v>
      </c>
      <c r="AL99" s="11">
        <v>33</v>
      </c>
    </row>
    <row r="100" spans="1:38" ht="11.1" customHeight="1" x14ac:dyDescent="0.25">
      <c r="A100" s="32"/>
      <c r="B100" s="15" t="s">
        <v>34</v>
      </c>
      <c r="C100" s="12">
        <v>-62</v>
      </c>
      <c r="D100" s="12">
        <v>-49</v>
      </c>
      <c r="E100" s="12">
        <v>-19</v>
      </c>
      <c r="F100" s="12">
        <v>-74</v>
      </c>
      <c r="H100" s="32">
        <v>43</v>
      </c>
      <c r="I100" s="15">
        <v>36526</v>
      </c>
      <c r="J100" s="12">
        <v>-68</v>
      </c>
      <c r="K100" s="12">
        <v>-47</v>
      </c>
      <c r="L100" s="12">
        <v>4</v>
      </c>
      <c r="M100" s="12">
        <v>-78</v>
      </c>
      <c r="O100" s="31"/>
      <c r="P100" s="15">
        <v>35431</v>
      </c>
      <c r="Q100" s="31">
        <v>5.7205971721103879</v>
      </c>
      <c r="R100" s="31">
        <v>0.86847945197431864</v>
      </c>
      <c r="S100" s="31">
        <v>67</v>
      </c>
      <c r="T100" s="31">
        <v>0</v>
      </c>
      <c r="U100" s="31">
        <v>0</v>
      </c>
      <c r="V100" s="31">
        <v>0</v>
      </c>
      <c r="W100" s="31">
        <v>0</v>
      </c>
      <c r="X100" s="9"/>
      <c r="Y100" s="12">
        <f t="shared" si="16"/>
        <v>0.23511180171788409</v>
      </c>
      <c r="Z100" s="9">
        <v>8.6827717506464541</v>
      </c>
      <c r="AA100" s="49"/>
      <c r="AB100" s="11">
        <v>31</v>
      </c>
      <c r="AC100" s="9">
        <v>7.8725039955195513</v>
      </c>
      <c r="AE100" s="9"/>
      <c r="AJ100" s="32">
        <v>21</v>
      </c>
      <c r="AK100" s="11">
        <v>61</v>
      </c>
      <c r="AL100" s="11">
        <v>34</v>
      </c>
    </row>
    <row r="101" spans="1:38" ht="11.1" customHeight="1" x14ac:dyDescent="0.25">
      <c r="A101" s="32"/>
      <c r="B101" s="15" t="s">
        <v>35</v>
      </c>
      <c r="C101" s="12" t="s">
        <v>64</v>
      </c>
      <c r="D101" s="12" t="s">
        <v>64</v>
      </c>
      <c r="E101" s="12" t="s">
        <v>64</v>
      </c>
      <c r="F101" s="12" t="s">
        <v>64</v>
      </c>
      <c r="H101" s="32">
        <v>44</v>
      </c>
      <c r="I101" s="15" t="s">
        <v>30</v>
      </c>
      <c r="J101" s="12">
        <v>-72</v>
      </c>
      <c r="K101" s="12">
        <v>-47</v>
      </c>
      <c r="L101" s="12">
        <v>7</v>
      </c>
      <c r="M101" s="12">
        <v>-80</v>
      </c>
      <c r="O101" s="31"/>
      <c r="P101" s="15" t="s">
        <v>30</v>
      </c>
      <c r="Q101" s="31">
        <v>3.4595425285116428</v>
      </c>
      <c r="R101" s="31">
        <v>6.5725476077891845</v>
      </c>
      <c r="S101" s="31">
        <v>69</v>
      </c>
      <c r="T101" s="31">
        <v>0</v>
      </c>
      <c r="U101" s="31">
        <v>0</v>
      </c>
      <c r="V101" s="31">
        <v>0</v>
      </c>
      <c r="W101" s="31">
        <v>0</v>
      </c>
      <c r="X101" s="9"/>
      <c r="Y101" s="12">
        <f t="shared" si="16"/>
        <v>0.18450995151243171</v>
      </c>
      <c r="Z101" s="9">
        <v>8.7907243551136833</v>
      </c>
      <c r="AA101" s="49"/>
      <c r="AB101" s="11">
        <v>32</v>
      </c>
      <c r="AJ101" s="32"/>
      <c r="AK101" s="11">
        <v>63</v>
      </c>
      <c r="AL101" s="11">
        <v>35</v>
      </c>
    </row>
    <row r="102" spans="1:38" ht="11.1" customHeight="1" x14ac:dyDescent="0.25">
      <c r="A102" s="32"/>
      <c r="B102" s="15" t="s">
        <v>36</v>
      </c>
      <c r="C102" s="12">
        <v>-70</v>
      </c>
      <c r="D102" s="12">
        <v>-45</v>
      </c>
      <c r="E102" s="12">
        <v>-32</v>
      </c>
      <c r="F102" s="12">
        <v>-78</v>
      </c>
      <c r="H102" s="32">
        <v>45</v>
      </c>
      <c r="I102" s="15" t="s">
        <v>32</v>
      </c>
      <c r="J102" s="12">
        <v>-59</v>
      </c>
      <c r="K102" s="12">
        <v>-39</v>
      </c>
      <c r="L102" s="12">
        <v>26</v>
      </c>
      <c r="M102" s="12">
        <v>-52</v>
      </c>
      <c r="O102" s="31"/>
      <c r="P102" s="15" t="s">
        <v>32</v>
      </c>
      <c r="Q102" s="31">
        <v>2.2638598976610371</v>
      </c>
      <c r="R102" s="31">
        <v>-0.20384635539154974</v>
      </c>
      <c r="S102" s="31">
        <v>71</v>
      </c>
      <c r="T102" s="31">
        <v>0</v>
      </c>
      <c r="U102" s="31">
        <v>0</v>
      </c>
      <c r="V102" s="31">
        <v>0</v>
      </c>
      <c r="W102" s="31">
        <v>0</v>
      </c>
      <c r="X102" s="9"/>
      <c r="Y102" s="12">
        <f t="shared" si="16"/>
        <v>8.6630350825779634E-2</v>
      </c>
      <c r="Z102" s="9">
        <v>8.7987276737820004</v>
      </c>
      <c r="AA102" s="49"/>
      <c r="AB102" s="11">
        <v>33</v>
      </c>
      <c r="AC102" s="9">
        <v>7.9481806425327264</v>
      </c>
      <c r="AE102" s="9"/>
      <c r="AJ102" s="32">
        <v>22</v>
      </c>
      <c r="AK102" s="11">
        <v>65</v>
      </c>
      <c r="AL102" s="11">
        <v>36</v>
      </c>
    </row>
    <row r="103" spans="1:38" ht="11.1" customHeight="1" x14ac:dyDescent="0.25">
      <c r="A103" s="32"/>
      <c r="B103" s="15" t="s">
        <v>37</v>
      </c>
      <c r="C103" s="12" t="s">
        <v>64</v>
      </c>
      <c r="D103" s="12" t="s">
        <v>64</v>
      </c>
      <c r="E103" s="12" t="s">
        <v>64</v>
      </c>
      <c r="F103" s="12" t="s">
        <v>64</v>
      </c>
      <c r="H103" s="32">
        <v>46</v>
      </c>
      <c r="I103" s="15" t="s">
        <v>34</v>
      </c>
      <c r="J103" s="12">
        <v>-60</v>
      </c>
      <c r="K103" s="12">
        <v>-40</v>
      </c>
      <c r="L103" s="12">
        <v>0</v>
      </c>
      <c r="M103" s="12">
        <v>-66</v>
      </c>
      <c r="O103" s="31"/>
      <c r="P103" s="15" t="s">
        <v>34</v>
      </c>
      <c r="Q103" s="31">
        <v>-1.8794931298093529</v>
      </c>
      <c r="R103" s="31">
        <v>-3.2098488523939253</v>
      </c>
      <c r="S103" s="31">
        <v>73</v>
      </c>
      <c r="T103" s="31">
        <v>0</v>
      </c>
      <c r="U103" s="31">
        <v>0</v>
      </c>
      <c r="V103" s="31">
        <v>0</v>
      </c>
      <c r="W103" s="31">
        <v>0</v>
      </c>
      <c r="X103" s="9"/>
      <c r="Y103" s="12">
        <f t="shared" si="16"/>
        <v>-8.7767253693942504E-2</v>
      </c>
      <c r="Z103" s="9">
        <v>8.6419817720027066</v>
      </c>
      <c r="AA103" s="49"/>
      <c r="AB103" s="11">
        <v>34</v>
      </c>
      <c r="AJ103" s="32"/>
      <c r="AK103" s="11">
        <v>67</v>
      </c>
      <c r="AL103" s="11">
        <v>37</v>
      </c>
    </row>
    <row r="104" spans="1:38" ht="11.1" customHeight="1" x14ac:dyDescent="0.25">
      <c r="A104" s="32"/>
      <c r="B104" s="15" t="s">
        <v>38</v>
      </c>
      <c r="C104" s="12">
        <v>-77</v>
      </c>
      <c r="D104" s="12">
        <v>-50</v>
      </c>
      <c r="E104" s="12">
        <v>-40</v>
      </c>
      <c r="F104" s="12">
        <v>-82</v>
      </c>
      <c r="H104" s="32">
        <v>47</v>
      </c>
      <c r="I104" s="15" t="s">
        <v>36</v>
      </c>
      <c r="J104" s="12">
        <v>-64</v>
      </c>
      <c r="K104" s="12">
        <v>-45</v>
      </c>
      <c r="L104" s="12">
        <v>-5</v>
      </c>
      <c r="M104" s="12">
        <v>-70</v>
      </c>
      <c r="O104" s="31"/>
      <c r="P104" s="15" t="s">
        <v>36</v>
      </c>
      <c r="Q104" s="31">
        <v>3.0692184235326181</v>
      </c>
      <c r="R104" s="31">
        <v>2.9665756152703402</v>
      </c>
      <c r="S104" s="31">
        <v>75</v>
      </c>
      <c r="T104" s="31">
        <v>0</v>
      </c>
      <c r="U104" s="31">
        <v>0</v>
      </c>
      <c r="V104" s="31">
        <v>0</v>
      </c>
      <c r="W104" s="31">
        <v>0</v>
      </c>
      <c r="X104" s="9"/>
      <c r="Y104" s="12">
        <f t="shared" si="16"/>
        <v>0.11412829273267999</v>
      </c>
      <c r="Z104" s="9">
        <v>8.7112381037461493</v>
      </c>
      <c r="AA104" s="49"/>
      <c r="AB104" s="11">
        <v>35</v>
      </c>
      <c r="AC104" s="9">
        <v>8.076529708748982</v>
      </c>
      <c r="AE104" s="9"/>
      <c r="AJ104" s="32">
        <v>23</v>
      </c>
      <c r="AK104" s="11">
        <v>69</v>
      </c>
      <c r="AL104" s="11">
        <v>38</v>
      </c>
    </row>
    <row r="105" spans="1:38" ht="11.1" customHeight="1" x14ac:dyDescent="0.25">
      <c r="A105" s="32"/>
      <c r="B105" s="15" t="s">
        <v>62</v>
      </c>
      <c r="C105" s="12" t="s">
        <v>64</v>
      </c>
      <c r="D105" s="12" t="s">
        <v>64</v>
      </c>
      <c r="E105" s="12" t="s">
        <v>64</v>
      </c>
      <c r="F105" s="12" t="s">
        <v>64</v>
      </c>
      <c r="H105" s="32">
        <v>48</v>
      </c>
      <c r="I105" s="15" t="s">
        <v>38</v>
      </c>
      <c r="J105" s="12">
        <v>-61.3</v>
      </c>
      <c r="K105" s="12">
        <v>-40.200000000000003</v>
      </c>
      <c r="L105" s="12">
        <v>3.5999999999999979</v>
      </c>
      <c r="M105" s="12">
        <v>-56</v>
      </c>
      <c r="O105" s="31"/>
      <c r="P105" s="15" t="s">
        <v>38</v>
      </c>
      <c r="Q105" s="31">
        <v>-3.5319610181119692</v>
      </c>
      <c r="R105" s="31">
        <v>-6.7131668988317799</v>
      </c>
      <c r="S105" s="31">
        <v>77</v>
      </c>
      <c r="T105" s="31">
        <v>0</v>
      </c>
      <c r="U105" s="31">
        <v>0</v>
      </c>
      <c r="V105" s="31">
        <v>0</v>
      </c>
      <c r="W105" s="31">
        <v>0</v>
      </c>
      <c r="X105" s="9"/>
      <c r="Y105" s="12">
        <f t="shared" si="16"/>
        <v>-0.19024195690443807</v>
      </c>
      <c r="Z105" s="9">
        <v>8.4640014341582432</v>
      </c>
      <c r="AA105" s="49"/>
      <c r="AB105" s="11">
        <v>36</v>
      </c>
      <c r="AJ105" s="32"/>
      <c r="AK105" s="11">
        <v>71</v>
      </c>
      <c r="AL105" s="11">
        <v>39</v>
      </c>
    </row>
    <row r="106" spans="1:38" ht="11.1" customHeight="1" x14ac:dyDescent="0.25">
      <c r="A106" s="32"/>
      <c r="B106" s="15">
        <v>35431</v>
      </c>
      <c r="C106" s="12">
        <v>-78</v>
      </c>
      <c r="D106" s="12">
        <v>-50</v>
      </c>
      <c r="E106" s="12">
        <v>-38</v>
      </c>
      <c r="F106" s="12">
        <v>-85</v>
      </c>
      <c r="H106" s="32">
        <v>49</v>
      </c>
      <c r="I106" s="15">
        <v>36892</v>
      </c>
      <c r="J106" s="12">
        <v>-58.4</v>
      </c>
      <c r="K106" s="12">
        <v>-36.299999999999997</v>
      </c>
      <c r="L106" s="12">
        <v>10</v>
      </c>
      <c r="M106" s="12">
        <v>-58</v>
      </c>
      <c r="O106" s="31"/>
      <c r="P106" s="15">
        <v>35796</v>
      </c>
      <c r="Q106" s="31">
        <v>12.281930815681395</v>
      </c>
      <c r="R106" s="31">
        <v>6.0901605471064286</v>
      </c>
      <c r="S106" s="31">
        <v>79</v>
      </c>
      <c r="T106" s="31">
        <v>0</v>
      </c>
      <c r="U106" s="31">
        <v>0</v>
      </c>
      <c r="V106" s="31">
        <v>0</v>
      </c>
      <c r="W106" s="31">
        <v>0</v>
      </c>
      <c r="X106" s="9"/>
      <c r="Y106" s="12">
        <f t="shared" si="16"/>
        <v>0.43203684969375994</v>
      </c>
      <c r="Z106" s="9">
        <v>8.8713046993209996</v>
      </c>
      <c r="AA106" s="49"/>
      <c r="AB106" s="11">
        <v>37</v>
      </c>
      <c r="AC106" s="9">
        <v>8.1864190932822716</v>
      </c>
      <c r="AE106" s="9"/>
      <c r="AJ106" s="32">
        <v>24</v>
      </c>
      <c r="AK106" s="11">
        <v>73</v>
      </c>
      <c r="AL106" s="11">
        <v>40</v>
      </c>
    </row>
    <row r="107" spans="1:38" ht="11.1" customHeight="1" x14ac:dyDescent="0.25">
      <c r="A107" s="32"/>
      <c r="B107" s="15" t="s">
        <v>29</v>
      </c>
      <c r="C107" s="12" t="s">
        <v>64</v>
      </c>
      <c r="D107" s="12" t="s">
        <v>64</v>
      </c>
      <c r="E107" s="12" t="s">
        <v>64</v>
      </c>
      <c r="F107" s="12" t="s">
        <v>64</v>
      </c>
      <c r="H107" s="32">
        <v>50</v>
      </c>
      <c r="I107" s="15" t="s">
        <v>30</v>
      </c>
      <c r="J107" s="12">
        <v>-59.9</v>
      </c>
      <c r="K107" s="12">
        <v>-37</v>
      </c>
      <c r="L107" s="12">
        <v>-1.3999999999999986</v>
      </c>
      <c r="M107" s="12">
        <v>-52</v>
      </c>
      <c r="O107" s="31"/>
      <c r="P107" s="15" t="s">
        <v>30</v>
      </c>
      <c r="Q107" s="31">
        <v>1.5161557539422934</v>
      </c>
      <c r="R107" s="31">
        <v>2.5973935880497883</v>
      </c>
      <c r="S107" s="31">
        <v>81</v>
      </c>
      <c r="T107" s="31">
        <v>0</v>
      </c>
      <c r="U107" s="31">
        <v>0</v>
      </c>
      <c r="V107" s="31">
        <v>0</v>
      </c>
      <c r="W107" s="31">
        <v>0</v>
      </c>
      <c r="X107" s="9"/>
      <c r="Y107" s="12">
        <f t="shared" si="16"/>
        <v>2.5355098754780092E-2</v>
      </c>
      <c r="Z107" s="9">
        <v>8.8142176779718806</v>
      </c>
      <c r="AA107" s="49"/>
      <c r="AB107" s="11">
        <v>38</v>
      </c>
      <c r="AJ107" s="32"/>
      <c r="AK107" s="11">
        <v>75</v>
      </c>
      <c r="AL107" s="11">
        <v>41</v>
      </c>
    </row>
    <row r="108" spans="1:38" ht="11.1" customHeight="1" x14ac:dyDescent="0.25">
      <c r="A108" s="32"/>
      <c r="B108" s="15" t="s">
        <v>30</v>
      </c>
      <c r="C108" s="12">
        <v>-78</v>
      </c>
      <c r="D108" s="12">
        <v>-55</v>
      </c>
      <c r="E108" s="12">
        <v>-39</v>
      </c>
      <c r="F108" s="12">
        <v>-84</v>
      </c>
      <c r="H108" s="32">
        <v>51</v>
      </c>
      <c r="I108" s="15" t="s">
        <v>32</v>
      </c>
      <c r="J108" s="12">
        <v>-57.6</v>
      </c>
      <c r="K108" s="12">
        <v>-34.4</v>
      </c>
      <c r="L108" s="12">
        <v>3.7999999999999963</v>
      </c>
      <c r="M108" s="12">
        <v>-48</v>
      </c>
      <c r="O108" s="31"/>
      <c r="P108" s="15" t="s">
        <v>32</v>
      </c>
      <c r="Q108" s="31">
        <v>-3.4950577508389778E-2</v>
      </c>
      <c r="R108" s="31">
        <v>-2.9954972681528811</v>
      </c>
      <c r="S108" s="31">
        <v>83</v>
      </c>
      <c r="T108" s="31">
        <v>0</v>
      </c>
      <c r="U108" s="31">
        <v>0</v>
      </c>
      <c r="V108" s="31">
        <v>0</v>
      </c>
      <c r="W108" s="31">
        <v>0</v>
      </c>
      <c r="X108" s="9"/>
      <c r="Y108" s="12">
        <f t="shared" si="16"/>
        <v>-7.683824255759053E-2</v>
      </c>
      <c r="Z108" s="9">
        <v>8.679553255440986</v>
      </c>
      <c r="AA108" s="49"/>
      <c r="AB108" s="11">
        <v>39</v>
      </c>
      <c r="AC108" s="9">
        <v>8.0181789813303901</v>
      </c>
      <c r="AE108" s="9"/>
      <c r="AJ108" s="32">
        <v>25</v>
      </c>
      <c r="AK108" s="11">
        <v>77</v>
      </c>
      <c r="AL108" s="11">
        <v>42</v>
      </c>
    </row>
    <row r="109" spans="1:38" ht="11.1" customHeight="1" x14ac:dyDescent="0.25">
      <c r="A109" s="32"/>
      <c r="B109" s="15" t="s">
        <v>31</v>
      </c>
      <c r="C109" s="12" t="s">
        <v>64</v>
      </c>
      <c r="D109" s="12" t="s">
        <v>64</v>
      </c>
      <c r="E109" s="12" t="s">
        <v>64</v>
      </c>
      <c r="F109" s="12" t="s">
        <v>64</v>
      </c>
      <c r="H109" s="32">
        <v>52</v>
      </c>
      <c r="I109" s="15" t="s">
        <v>34</v>
      </c>
      <c r="J109" s="12">
        <v>-53.2</v>
      </c>
      <c r="K109" s="12">
        <v>-32</v>
      </c>
      <c r="L109" s="12">
        <v>4.0999999999999979</v>
      </c>
      <c r="M109" s="12">
        <v>-46</v>
      </c>
      <c r="O109" s="31"/>
      <c r="P109" s="15" t="s">
        <v>34</v>
      </c>
      <c r="Q109" s="31">
        <v>-1.1941580880636133</v>
      </c>
      <c r="R109" s="31">
        <v>24.089930846456486</v>
      </c>
      <c r="S109" s="31">
        <v>85</v>
      </c>
      <c r="T109" s="31">
        <v>0</v>
      </c>
      <c r="U109" s="31">
        <v>0</v>
      </c>
      <c r="V109" s="31">
        <v>0</v>
      </c>
      <c r="W109" s="31">
        <v>0</v>
      </c>
      <c r="X109" s="9"/>
      <c r="Y109" s="12">
        <f t="shared" si="16"/>
        <v>5.4772147219876888E-2</v>
      </c>
      <c r="Z109" s="9">
        <v>8.6960784548460914</v>
      </c>
      <c r="AB109" s="11">
        <v>40</v>
      </c>
      <c r="AJ109" s="32"/>
      <c r="AK109" s="11">
        <v>79</v>
      </c>
      <c r="AL109" s="11">
        <v>43</v>
      </c>
    </row>
    <row r="110" spans="1:38" ht="11.1" customHeight="1" x14ac:dyDescent="0.25">
      <c r="A110" s="32"/>
      <c r="B110" s="15" t="s">
        <v>32</v>
      </c>
      <c r="C110" s="12">
        <v>-73</v>
      </c>
      <c r="D110" s="12">
        <v>-49</v>
      </c>
      <c r="E110" s="12">
        <v>-35</v>
      </c>
      <c r="F110" s="12">
        <v>-75</v>
      </c>
      <c r="H110" s="32">
        <v>53</v>
      </c>
      <c r="I110" s="15" t="s">
        <v>36</v>
      </c>
      <c r="J110" s="12">
        <v>-45.6</v>
      </c>
      <c r="K110" s="12">
        <v>-29.099999999999998</v>
      </c>
      <c r="L110" s="12">
        <v>12.500000000000005</v>
      </c>
      <c r="M110" s="12">
        <v>-38</v>
      </c>
      <c r="O110" s="31"/>
      <c r="P110" s="15" t="s">
        <v>36</v>
      </c>
      <c r="Q110" s="31">
        <v>5.077281436684884</v>
      </c>
      <c r="R110" s="31">
        <v>-19.737963380181295</v>
      </c>
      <c r="S110" s="31">
        <v>87</v>
      </c>
      <c r="T110" s="31">
        <v>0</v>
      </c>
      <c r="U110" s="31">
        <v>0</v>
      </c>
      <c r="V110" s="31">
        <v>0</v>
      </c>
      <c r="W110" s="31">
        <v>0</v>
      </c>
      <c r="X110" s="9"/>
      <c r="Y110" s="12">
        <f t="shared" si="16"/>
        <v>-3.4621481101858642E-2</v>
      </c>
      <c r="Z110" s="9">
        <v>8.6173120945559472</v>
      </c>
      <c r="AB110" s="11">
        <v>41</v>
      </c>
      <c r="AC110" s="9">
        <v>7.8220031943683992</v>
      </c>
      <c r="AE110" s="9"/>
      <c r="AJ110" s="32">
        <v>26</v>
      </c>
      <c r="AK110" s="11">
        <v>81</v>
      </c>
      <c r="AL110" s="11">
        <v>44</v>
      </c>
    </row>
    <row r="111" spans="1:38" ht="11.1" customHeight="1" x14ac:dyDescent="0.25">
      <c r="A111" s="32"/>
      <c r="B111" s="15" t="s">
        <v>33</v>
      </c>
      <c r="C111" s="12" t="s">
        <v>64</v>
      </c>
      <c r="D111" s="12" t="s">
        <v>64</v>
      </c>
      <c r="E111" s="12" t="s">
        <v>64</v>
      </c>
      <c r="F111" s="12" t="s">
        <v>64</v>
      </c>
      <c r="H111" s="32">
        <v>54</v>
      </c>
      <c r="I111" s="15" t="s">
        <v>38</v>
      </c>
      <c r="J111" s="12">
        <v>-47.8</v>
      </c>
      <c r="K111" s="12">
        <v>-34.199999999999996</v>
      </c>
      <c r="L111" s="12">
        <v>2</v>
      </c>
      <c r="M111" s="12">
        <v>-53</v>
      </c>
      <c r="O111" s="31"/>
      <c r="P111" s="15" t="s">
        <v>38</v>
      </c>
      <c r="Q111" s="31">
        <v>-7.3552007112543398</v>
      </c>
      <c r="R111" s="31">
        <v>-3.9831671054683069</v>
      </c>
      <c r="S111" s="31">
        <v>89</v>
      </c>
      <c r="T111" s="31">
        <v>0</v>
      </c>
      <c r="U111" s="31">
        <v>0</v>
      </c>
      <c r="V111" s="31">
        <v>0</v>
      </c>
      <c r="W111" s="31">
        <v>0</v>
      </c>
      <c r="X111" s="9"/>
      <c r="Y111" s="12">
        <f t="shared" si="16"/>
        <v>-0.36920938688603144</v>
      </c>
      <c r="Z111" s="9">
        <v>8.2136277678527456</v>
      </c>
      <c r="AB111" s="11">
        <v>42</v>
      </c>
      <c r="AJ111" s="32"/>
      <c r="AK111" s="11">
        <v>83</v>
      </c>
      <c r="AL111" s="11">
        <v>45</v>
      </c>
    </row>
    <row r="112" spans="1:38" ht="11.1" customHeight="1" x14ac:dyDescent="0.25">
      <c r="A112" s="32"/>
      <c r="B112" s="15" t="s">
        <v>34</v>
      </c>
      <c r="C112" s="12">
        <v>-68</v>
      </c>
      <c r="D112" s="12">
        <v>-47</v>
      </c>
      <c r="E112" s="12">
        <v>-26</v>
      </c>
      <c r="F112" s="12">
        <v>-74</v>
      </c>
      <c r="H112" s="32">
        <v>55</v>
      </c>
      <c r="I112" s="15">
        <v>37257</v>
      </c>
      <c r="J112" s="12">
        <v>-45.3</v>
      </c>
      <c r="K112" s="12">
        <v>-32.200000000000003</v>
      </c>
      <c r="L112" s="12">
        <v>12.400000000000002</v>
      </c>
      <c r="M112" s="12">
        <v>-31</v>
      </c>
      <c r="O112" s="31"/>
      <c r="P112" s="15">
        <v>36161</v>
      </c>
      <c r="Q112" s="31">
        <v>7.4093227777818269</v>
      </c>
      <c r="R112" s="31">
        <v>4.084868742186373</v>
      </c>
      <c r="S112" s="31">
        <v>91</v>
      </c>
      <c r="T112" s="31">
        <v>0</v>
      </c>
      <c r="U112" s="31">
        <v>0</v>
      </c>
      <c r="V112" s="31">
        <v>0</v>
      </c>
      <c r="W112" s="31">
        <v>0</v>
      </c>
      <c r="X112" s="9"/>
      <c r="Y112" s="12">
        <f t="shared" si="16"/>
        <v>0.1848663969780317</v>
      </c>
      <c r="Z112" s="9">
        <v>8.4076174768080953</v>
      </c>
      <c r="AB112" s="11">
        <v>43</v>
      </c>
      <c r="AC112" s="9">
        <v>7.6645010373597344</v>
      </c>
      <c r="AE112" s="9"/>
      <c r="AJ112" s="32">
        <v>27</v>
      </c>
      <c r="AK112" s="11">
        <v>85</v>
      </c>
      <c r="AL112" s="11">
        <v>46</v>
      </c>
    </row>
    <row r="113" spans="1:38" ht="11.1" customHeight="1" x14ac:dyDescent="0.25">
      <c r="A113" s="32"/>
      <c r="B113" s="15" t="s">
        <v>35</v>
      </c>
      <c r="C113" s="12" t="s">
        <v>64</v>
      </c>
      <c r="D113" s="12" t="s">
        <v>64</v>
      </c>
      <c r="E113" s="12" t="s">
        <v>64</v>
      </c>
      <c r="F113" s="12" t="s">
        <v>64</v>
      </c>
      <c r="H113" s="32">
        <v>56</v>
      </c>
      <c r="I113" s="15" t="s">
        <v>30</v>
      </c>
      <c r="J113" s="12">
        <v>-50.309999999999995</v>
      </c>
      <c r="K113" s="12">
        <v>-29.8</v>
      </c>
      <c r="L113" s="12">
        <v>1.1000000000000023</v>
      </c>
      <c r="M113" s="12">
        <v>-43</v>
      </c>
      <c r="O113" s="31"/>
      <c r="P113" s="15" t="s">
        <v>30</v>
      </c>
      <c r="Q113" s="31">
        <v>9.1408585423991475</v>
      </c>
      <c r="R113" s="31">
        <v>1.3448939831757729</v>
      </c>
      <c r="S113" s="31">
        <v>93</v>
      </c>
      <c r="T113" s="31">
        <v>0</v>
      </c>
      <c r="U113" s="31">
        <v>0</v>
      </c>
      <c r="V113" s="31">
        <v>0</v>
      </c>
      <c r="W113" s="31">
        <v>0</v>
      </c>
      <c r="X113" s="9"/>
      <c r="Y113" s="12">
        <f t="shared" si="16"/>
        <v>0.21541547384276727</v>
      </c>
      <c r="Z113" s="9">
        <v>8.5883632866513544</v>
      </c>
      <c r="AB113" s="11">
        <v>44</v>
      </c>
      <c r="AJ113" s="32"/>
      <c r="AK113" s="11">
        <v>87</v>
      </c>
      <c r="AL113" s="11">
        <v>47</v>
      </c>
    </row>
    <row r="114" spans="1:38" ht="11.1" customHeight="1" x14ac:dyDescent="0.25">
      <c r="A114" s="32"/>
      <c r="B114" s="15" t="s">
        <v>36</v>
      </c>
      <c r="C114" s="12">
        <v>-65</v>
      </c>
      <c r="D114" s="12">
        <v>-47</v>
      </c>
      <c r="E114" s="12">
        <v>-19</v>
      </c>
      <c r="F114" s="12">
        <v>-72</v>
      </c>
      <c r="H114" s="32">
        <v>57</v>
      </c>
      <c r="I114" s="15" t="s">
        <v>32</v>
      </c>
      <c r="J114" s="12">
        <v>-46.690000000000005</v>
      </c>
      <c r="K114" s="12">
        <v>-30.299999999999997</v>
      </c>
      <c r="L114" s="12">
        <v>7</v>
      </c>
      <c r="M114" s="12">
        <v>-40</v>
      </c>
      <c r="O114" s="31"/>
      <c r="P114" s="15" t="s">
        <v>32</v>
      </c>
      <c r="Q114" s="31">
        <v>-1.2385680460055288</v>
      </c>
      <c r="R114" s="31">
        <v>0.35236851157878923</v>
      </c>
      <c r="S114" s="31">
        <v>95</v>
      </c>
      <c r="T114" s="31">
        <v>0</v>
      </c>
      <c r="U114" s="31">
        <v>0</v>
      </c>
      <c r="V114" s="31">
        <v>0</v>
      </c>
      <c r="W114" s="31">
        <v>0</v>
      </c>
      <c r="X114" s="9"/>
      <c r="Y114" s="12">
        <f t="shared" si="16"/>
        <v>-0.16105471926283021</v>
      </c>
      <c r="Z114" s="9">
        <v>8.374050724526759</v>
      </c>
      <c r="AB114" s="11">
        <v>45</v>
      </c>
      <c r="AC114" s="9">
        <v>7.9398206113893455</v>
      </c>
      <c r="AE114" s="9"/>
      <c r="AJ114" s="32">
        <v>28</v>
      </c>
      <c r="AK114" s="11">
        <v>89</v>
      </c>
      <c r="AL114" s="11">
        <v>48</v>
      </c>
    </row>
    <row r="115" spans="1:38" ht="11.1" customHeight="1" x14ac:dyDescent="0.25">
      <c r="A115" s="32"/>
      <c r="B115" s="15" t="s">
        <v>37</v>
      </c>
      <c r="C115" s="12" t="s">
        <v>64</v>
      </c>
      <c r="D115" s="12" t="s">
        <v>64</v>
      </c>
      <c r="E115" s="12" t="s">
        <v>64</v>
      </c>
      <c r="F115" s="12" t="s">
        <v>64</v>
      </c>
      <c r="H115" s="32">
        <v>58</v>
      </c>
      <c r="I115" s="15" t="s">
        <v>34</v>
      </c>
      <c r="J115" s="12">
        <v>-47.3</v>
      </c>
      <c r="K115" s="12">
        <v>-30.11</v>
      </c>
      <c r="L115" s="12">
        <v>0.28999999999999559</v>
      </c>
      <c r="M115" s="12">
        <v>-33</v>
      </c>
      <c r="O115" s="31"/>
      <c r="P115" s="15" t="s">
        <v>34</v>
      </c>
      <c r="Q115" s="31">
        <v>2.9906701071081341</v>
      </c>
      <c r="R115" s="31">
        <v>-0.86004748461549485</v>
      </c>
      <c r="S115" s="31">
        <v>97</v>
      </c>
      <c r="T115" s="31">
        <v>0</v>
      </c>
      <c r="U115" s="31">
        <v>0</v>
      </c>
      <c r="V115" s="31">
        <v>0</v>
      </c>
      <c r="W115" s="31">
        <v>0</v>
      </c>
      <c r="X115" s="9"/>
      <c r="Y115" s="12">
        <f t="shared" si="16"/>
        <v>-3.3839347742509185E-2</v>
      </c>
      <c r="Z115" s="9">
        <v>8.3211221866623681</v>
      </c>
      <c r="AB115" s="11">
        <v>46</v>
      </c>
      <c r="AJ115" s="32"/>
      <c r="AK115" s="11">
        <v>91</v>
      </c>
      <c r="AL115" s="11">
        <v>49</v>
      </c>
    </row>
    <row r="116" spans="1:38" ht="11.1" customHeight="1" x14ac:dyDescent="0.25">
      <c r="A116" s="32"/>
      <c r="B116" s="15" t="s">
        <v>38</v>
      </c>
      <c r="C116" s="12">
        <v>-67</v>
      </c>
      <c r="D116" s="12">
        <v>-45</v>
      </c>
      <c r="E116" s="12">
        <v>-36</v>
      </c>
      <c r="F116" s="12">
        <v>-72</v>
      </c>
      <c r="H116" s="32">
        <v>59</v>
      </c>
      <c r="I116" s="15" t="s">
        <v>36</v>
      </c>
      <c r="J116" s="12">
        <v>-46</v>
      </c>
      <c r="K116" s="12">
        <v>-31.1</v>
      </c>
      <c r="L116" s="12">
        <v>1.8999999999999995</v>
      </c>
      <c r="M116" s="12">
        <v>-40</v>
      </c>
      <c r="O116" s="31"/>
      <c r="P116" s="15" t="s">
        <v>36</v>
      </c>
      <c r="Q116" s="31">
        <v>8.0585592179730252</v>
      </c>
      <c r="R116" s="31">
        <v>8.4088076191885097</v>
      </c>
      <c r="S116" s="31">
        <v>99</v>
      </c>
      <c r="T116" s="31">
        <v>0</v>
      </c>
      <c r="U116" s="31">
        <v>0</v>
      </c>
      <c r="V116" s="31">
        <v>0</v>
      </c>
      <c r="W116" s="31">
        <v>0</v>
      </c>
      <c r="X116" s="9"/>
      <c r="Y116" s="12">
        <f t="shared" si="16"/>
        <v>0.19302034111083777</v>
      </c>
      <c r="Z116" s="9">
        <v>8.4936109109020936</v>
      </c>
      <c r="AB116" s="11">
        <v>47</v>
      </c>
      <c r="AC116" s="9">
        <v>8.1927738457469683</v>
      </c>
      <c r="AE116" s="9"/>
      <c r="AJ116" s="32">
        <v>29</v>
      </c>
      <c r="AK116" s="11">
        <v>93</v>
      </c>
      <c r="AL116" s="11">
        <v>50</v>
      </c>
    </row>
    <row r="117" spans="1:38" ht="11.1" customHeight="1" x14ac:dyDescent="0.25">
      <c r="A117" s="32"/>
      <c r="B117" s="15" t="s">
        <v>62</v>
      </c>
      <c r="C117" s="12" t="s">
        <v>64</v>
      </c>
      <c r="D117" s="12" t="s">
        <v>64</v>
      </c>
      <c r="E117" s="12" t="s">
        <v>64</v>
      </c>
      <c r="F117" s="12" t="s">
        <v>64</v>
      </c>
      <c r="H117" s="32">
        <v>60</v>
      </c>
      <c r="I117" s="15" t="s">
        <v>38</v>
      </c>
      <c r="J117" s="12">
        <v>-46.400000000000006</v>
      </c>
      <c r="K117" s="12">
        <v>-25.000000000000004</v>
      </c>
      <c r="L117" s="12">
        <v>-9</v>
      </c>
      <c r="M117" s="12">
        <v>-54</v>
      </c>
      <c r="O117" s="31"/>
      <c r="P117" s="15" t="s">
        <v>38</v>
      </c>
      <c r="Q117" s="31">
        <v>-0.9442344370053225</v>
      </c>
      <c r="R117" s="31">
        <v>4.6970298718918038</v>
      </c>
      <c r="S117" s="31">
        <v>101</v>
      </c>
      <c r="T117" s="31">
        <v>0</v>
      </c>
      <c r="U117" s="31">
        <v>0</v>
      </c>
      <c r="V117" s="31">
        <v>0</v>
      </c>
      <c r="W117" s="31">
        <v>0</v>
      </c>
      <c r="X117" s="9"/>
      <c r="Y117" s="12">
        <f t="shared" si="16"/>
        <v>-0.15417364549509327</v>
      </c>
      <c r="Z117" s="9">
        <v>8.2939941214552295</v>
      </c>
      <c r="AB117" s="11">
        <v>48</v>
      </c>
      <c r="AJ117" s="32"/>
      <c r="AK117" s="11">
        <v>95</v>
      </c>
      <c r="AL117" s="11">
        <v>51</v>
      </c>
    </row>
    <row r="118" spans="1:38" ht="11.1" customHeight="1" x14ac:dyDescent="0.25">
      <c r="A118" s="32"/>
      <c r="B118" s="15">
        <v>35796</v>
      </c>
      <c r="C118" s="12">
        <v>-71</v>
      </c>
      <c r="D118" s="12">
        <v>-50</v>
      </c>
      <c r="E118" s="12">
        <v>-25</v>
      </c>
      <c r="F118" s="12">
        <v>-74</v>
      </c>
      <c r="H118" s="32">
        <v>61</v>
      </c>
      <c r="I118" s="15">
        <v>37622</v>
      </c>
      <c r="J118" s="12">
        <v>-44.300000000000004</v>
      </c>
      <c r="K118" s="12">
        <v>-31.8</v>
      </c>
      <c r="L118" s="12">
        <v>-6.2999999999999989</v>
      </c>
      <c r="M118" s="12">
        <v>-39</v>
      </c>
      <c r="O118" s="31"/>
      <c r="Q118" s="9" t="s">
        <v>189</v>
      </c>
      <c r="R118" s="9" t="s">
        <v>189</v>
      </c>
      <c r="V118" s="32"/>
      <c r="X118" s="9"/>
      <c r="AB118" s="11">
        <v>49</v>
      </c>
      <c r="AC118" s="9">
        <v>7.9730095285144023</v>
      </c>
      <c r="AE118" s="9"/>
      <c r="AJ118" s="32">
        <v>30</v>
      </c>
      <c r="AK118" s="11">
        <v>97</v>
      </c>
      <c r="AL118" s="11">
        <v>52</v>
      </c>
    </row>
    <row r="119" spans="1:38" ht="11.1" customHeight="1" x14ac:dyDescent="0.25">
      <c r="A119" s="32"/>
      <c r="B119" s="15" t="s">
        <v>29</v>
      </c>
      <c r="C119" s="12" t="s">
        <v>64</v>
      </c>
      <c r="D119" s="12" t="s">
        <v>64</v>
      </c>
      <c r="E119" s="12" t="s">
        <v>64</v>
      </c>
      <c r="F119" s="12" t="s">
        <v>64</v>
      </c>
      <c r="H119" s="32">
        <v>62</v>
      </c>
      <c r="I119" s="15" t="s">
        <v>30</v>
      </c>
      <c r="J119" s="12">
        <v>-52.2</v>
      </c>
      <c r="K119" s="12">
        <v>-35.300000000000004</v>
      </c>
      <c r="L119" s="12">
        <v>-7.5999999999999979</v>
      </c>
      <c r="M119" s="12">
        <v>-47</v>
      </c>
      <c r="O119" s="31"/>
      <c r="Q119" s="32"/>
      <c r="V119" s="32"/>
      <c r="X119" s="9"/>
      <c r="AB119" s="11">
        <v>50</v>
      </c>
      <c r="AJ119" s="32"/>
      <c r="AK119" s="11">
        <v>99</v>
      </c>
      <c r="AL119" s="11">
        <v>53</v>
      </c>
    </row>
    <row r="120" spans="1:38" ht="11.1" customHeight="1" x14ac:dyDescent="0.25">
      <c r="A120" s="32"/>
      <c r="B120" s="15" t="s">
        <v>30</v>
      </c>
      <c r="C120" s="12">
        <v>-71</v>
      </c>
      <c r="D120" s="12">
        <v>-46</v>
      </c>
      <c r="E120" s="12">
        <v>-28</v>
      </c>
      <c r="F120" s="12">
        <v>-75</v>
      </c>
      <c r="H120" s="32">
        <v>63</v>
      </c>
      <c r="I120" s="15" t="s">
        <v>32</v>
      </c>
      <c r="J120" s="12">
        <v>-50.8</v>
      </c>
      <c r="K120" s="12">
        <v>-36.900000000000006</v>
      </c>
      <c r="L120" s="12">
        <v>-7</v>
      </c>
      <c r="M120" s="12">
        <v>-42</v>
      </c>
      <c r="O120" s="31"/>
      <c r="Q120" s="32"/>
      <c r="V120" s="32"/>
      <c r="X120" s="9"/>
      <c r="AB120" s="11">
        <v>51</v>
      </c>
      <c r="AC120" s="9">
        <v>8.3693518925507995</v>
      </c>
      <c r="AE120" s="9"/>
      <c r="AJ120" s="32">
        <v>31</v>
      </c>
      <c r="AK120" s="11">
        <v>101</v>
      </c>
      <c r="AL120" s="11">
        <v>54</v>
      </c>
    </row>
    <row r="121" spans="1:38" ht="11.1" customHeight="1" x14ac:dyDescent="0.25">
      <c r="A121" s="32"/>
      <c r="B121" s="15" t="s">
        <v>31</v>
      </c>
      <c r="C121" s="12" t="s">
        <v>64</v>
      </c>
      <c r="D121" s="12" t="s">
        <v>64</v>
      </c>
      <c r="E121" s="12" t="s">
        <v>64</v>
      </c>
      <c r="F121" s="12" t="s">
        <v>64</v>
      </c>
      <c r="H121" s="32">
        <v>64</v>
      </c>
      <c r="I121" s="15" t="s">
        <v>34</v>
      </c>
      <c r="J121" s="12">
        <v>-47</v>
      </c>
      <c r="K121" s="12">
        <v>-30.3</v>
      </c>
      <c r="L121" s="12">
        <v>-6.4</v>
      </c>
      <c r="M121" s="12">
        <v>-43</v>
      </c>
      <c r="O121" s="31"/>
      <c r="Q121" s="32"/>
      <c r="V121" s="32"/>
      <c r="X121" s="9"/>
      <c r="AB121" s="11">
        <v>52</v>
      </c>
      <c r="AJ121" s="32"/>
      <c r="AK121" s="11">
        <v>2</v>
      </c>
      <c r="AL121" s="11">
        <v>55</v>
      </c>
    </row>
    <row r="122" spans="1:38" ht="11.1" customHeight="1" x14ac:dyDescent="0.25">
      <c r="A122" s="32"/>
      <c r="B122" s="15" t="s">
        <v>32</v>
      </c>
      <c r="C122" s="12">
        <v>-75</v>
      </c>
      <c r="D122" s="12">
        <v>-50</v>
      </c>
      <c r="E122" s="12">
        <v>-31</v>
      </c>
      <c r="F122" s="12">
        <v>-77</v>
      </c>
      <c r="H122" s="32">
        <v>65</v>
      </c>
      <c r="I122" s="15" t="s">
        <v>36</v>
      </c>
      <c r="J122" s="12">
        <v>-41.6</v>
      </c>
      <c r="K122" s="12">
        <v>-29.799999999999997</v>
      </c>
      <c r="L122" s="12">
        <v>6</v>
      </c>
      <c r="M122" s="12">
        <v>-40</v>
      </c>
      <c r="O122" s="31"/>
      <c r="Q122" s="32"/>
      <c r="V122" s="32"/>
      <c r="X122" s="9"/>
      <c r="AB122" s="11">
        <v>53</v>
      </c>
      <c r="AC122" s="9">
        <v>8.3558342511428094</v>
      </c>
      <c r="AE122" s="9"/>
      <c r="AJ122" s="32">
        <v>32</v>
      </c>
      <c r="AK122" s="11">
        <v>4</v>
      </c>
      <c r="AL122" s="11">
        <v>56</v>
      </c>
    </row>
    <row r="123" spans="1:38" ht="11.1" customHeight="1" x14ac:dyDescent="0.25">
      <c r="A123" s="32"/>
      <c r="B123" s="15" t="s">
        <v>33</v>
      </c>
      <c r="C123" s="12" t="s">
        <v>64</v>
      </c>
      <c r="D123" s="12" t="s">
        <v>64</v>
      </c>
      <c r="E123" s="12" t="s">
        <v>64</v>
      </c>
      <c r="F123" s="12" t="s">
        <v>64</v>
      </c>
      <c r="H123" s="32">
        <v>66</v>
      </c>
      <c r="I123" s="15" t="s">
        <v>38</v>
      </c>
      <c r="J123" s="12">
        <v>-44.4</v>
      </c>
      <c r="K123" s="12">
        <v>-30.8</v>
      </c>
      <c r="L123" s="12">
        <v>2.4899999999999975</v>
      </c>
      <c r="M123" s="12">
        <v>-37</v>
      </c>
      <c r="O123" s="31"/>
      <c r="Q123" s="32"/>
      <c r="V123" s="32"/>
      <c r="X123" s="9"/>
      <c r="AB123" s="11">
        <v>54</v>
      </c>
      <c r="AJ123" s="32"/>
      <c r="AK123" s="11">
        <v>6</v>
      </c>
      <c r="AL123" s="11">
        <v>57</v>
      </c>
    </row>
    <row r="124" spans="1:38" ht="11.1" customHeight="1" x14ac:dyDescent="0.25">
      <c r="A124" s="32"/>
      <c r="B124" s="15" t="s">
        <v>34</v>
      </c>
      <c r="C124" s="12">
        <v>-78</v>
      </c>
      <c r="D124" s="12">
        <v>-50</v>
      </c>
      <c r="E124" s="12">
        <v>-39</v>
      </c>
      <c r="F124" s="12">
        <v>-83</v>
      </c>
      <c r="H124" s="32">
        <v>67</v>
      </c>
      <c r="I124" s="15">
        <v>37987</v>
      </c>
      <c r="J124" s="12">
        <v>-35.1</v>
      </c>
      <c r="K124" s="12">
        <v>-28.9</v>
      </c>
      <c r="L124" s="12">
        <v>15.799999999999997</v>
      </c>
      <c r="M124" s="12">
        <v>-18.300000000000004</v>
      </c>
      <c r="O124" s="31"/>
      <c r="Q124" s="32"/>
      <c r="V124" s="32"/>
      <c r="X124" s="9"/>
      <c r="AB124" s="11">
        <v>55</v>
      </c>
      <c r="AC124" s="9">
        <v>8.29833382500928</v>
      </c>
      <c r="AE124" s="9"/>
      <c r="AJ124" s="32">
        <v>33</v>
      </c>
      <c r="AK124" s="11">
        <v>8</v>
      </c>
      <c r="AL124" s="11">
        <v>58</v>
      </c>
    </row>
    <row r="125" spans="1:38" ht="11.1" customHeight="1" x14ac:dyDescent="0.25">
      <c r="A125" s="32"/>
      <c r="B125" s="15" t="s">
        <v>35</v>
      </c>
      <c r="C125" s="12" t="s">
        <v>64</v>
      </c>
      <c r="D125" s="12" t="s">
        <v>64</v>
      </c>
      <c r="E125" s="12" t="s">
        <v>64</v>
      </c>
      <c r="F125" s="12" t="s">
        <v>64</v>
      </c>
      <c r="H125" s="32">
        <v>68</v>
      </c>
      <c r="I125" s="15" t="s">
        <v>30</v>
      </c>
      <c r="J125" s="12">
        <v>-35.999999999999993</v>
      </c>
      <c r="K125" s="12">
        <v>-31.1</v>
      </c>
      <c r="L125" s="12">
        <v>15</v>
      </c>
      <c r="M125" s="12">
        <v>-35.1</v>
      </c>
      <c r="O125" s="31"/>
      <c r="Q125" s="32"/>
      <c r="V125" s="32"/>
      <c r="X125" s="9"/>
      <c r="AB125" s="11">
        <v>56</v>
      </c>
      <c r="AJ125" s="32"/>
      <c r="AK125" s="11">
        <v>10</v>
      </c>
      <c r="AL125" s="11">
        <v>59</v>
      </c>
    </row>
    <row r="126" spans="1:38" ht="11.1" customHeight="1" x14ac:dyDescent="0.25">
      <c r="A126" s="32"/>
      <c r="B126" s="15" t="s">
        <v>36</v>
      </c>
      <c r="C126" s="12">
        <v>-91</v>
      </c>
      <c r="D126" s="12">
        <v>-64</v>
      </c>
      <c r="E126" s="12">
        <v>-43</v>
      </c>
      <c r="F126" s="12">
        <v>-92</v>
      </c>
      <c r="H126" s="32">
        <v>69</v>
      </c>
      <c r="I126" s="15" t="s">
        <v>32</v>
      </c>
      <c r="J126" s="12">
        <v>-39.4</v>
      </c>
      <c r="K126" s="12">
        <v>-26.299999999999997</v>
      </c>
      <c r="L126" s="12">
        <v>10.800000000000004</v>
      </c>
      <c r="M126" s="12">
        <v>-27.700000000000003</v>
      </c>
      <c r="O126" s="31"/>
      <c r="Q126" s="32"/>
      <c r="V126" s="32"/>
      <c r="X126" s="9"/>
      <c r="AB126" s="11">
        <v>57</v>
      </c>
      <c r="AC126" s="9">
        <v>8.3198516879287006</v>
      </c>
      <c r="AE126" s="9"/>
      <c r="AJ126" s="32">
        <v>34</v>
      </c>
      <c r="AK126" s="11">
        <v>12</v>
      </c>
      <c r="AL126" s="11">
        <v>60</v>
      </c>
    </row>
    <row r="127" spans="1:38" ht="11.1" customHeight="1" x14ac:dyDescent="0.25">
      <c r="A127" s="32"/>
      <c r="B127" s="15" t="s">
        <v>37</v>
      </c>
      <c r="C127" s="12" t="s">
        <v>64</v>
      </c>
      <c r="D127" s="12" t="s">
        <v>64</v>
      </c>
      <c r="E127" s="12" t="s">
        <v>64</v>
      </c>
      <c r="F127" s="12" t="s">
        <v>64</v>
      </c>
      <c r="H127" s="32">
        <v>70</v>
      </c>
      <c r="I127" s="15" t="s">
        <v>34</v>
      </c>
      <c r="J127" s="12">
        <v>-39</v>
      </c>
      <c r="K127" s="12">
        <v>-27.9</v>
      </c>
      <c r="L127" s="12">
        <v>2</v>
      </c>
      <c r="M127" s="12">
        <v>-28</v>
      </c>
      <c r="O127" s="31"/>
      <c r="Q127" s="32"/>
      <c r="V127" s="32"/>
      <c r="X127" s="9"/>
      <c r="AB127" s="11">
        <v>58</v>
      </c>
      <c r="AJ127" s="32"/>
      <c r="AK127" s="11">
        <v>14</v>
      </c>
      <c r="AL127" s="11">
        <v>61</v>
      </c>
    </row>
    <row r="128" spans="1:38" ht="11.1" customHeight="1" x14ac:dyDescent="0.25">
      <c r="A128" s="32"/>
      <c r="B128" s="15" t="s">
        <v>38</v>
      </c>
      <c r="C128" s="12">
        <v>-90</v>
      </c>
      <c r="D128" s="12">
        <v>-63</v>
      </c>
      <c r="E128" s="12">
        <v>-48</v>
      </c>
      <c r="F128" s="12">
        <v>-88</v>
      </c>
      <c r="H128" s="32">
        <v>71</v>
      </c>
      <c r="I128" s="15" t="s">
        <v>36</v>
      </c>
      <c r="J128" s="12">
        <v>-42.3</v>
      </c>
      <c r="K128" s="12">
        <v>-27.7</v>
      </c>
      <c r="L128" s="12">
        <v>-4.9000000000000012</v>
      </c>
      <c r="M128" s="12">
        <v>-67.099999999999994</v>
      </c>
      <c r="O128" s="31"/>
      <c r="Q128" s="32"/>
      <c r="V128" s="32"/>
      <c r="X128" s="9"/>
      <c r="AB128" s="11">
        <v>59</v>
      </c>
      <c r="AC128" s="9">
        <v>8.4716148573165899</v>
      </c>
      <c r="AE128" s="9"/>
      <c r="AJ128" s="32">
        <v>35</v>
      </c>
      <c r="AK128" s="11">
        <v>16</v>
      </c>
      <c r="AL128" s="11">
        <v>62</v>
      </c>
    </row>
    <row r="129" spans="1:38" ht="11.1" customHeight="1" x14ac:dyDescent="0.25">
      <c r="A129" s="32"/>
      <c r="B129" s="15" t="s">
        <v>62</v>
      </c>
      <c r="C129" s="12" t="s">
        <v>64</v>
      </c>
      <c r="D129" s="12" t="s">
        <v>64</v>
      </c>
      <c r="E129" s="12" t="s">
        <v>64</v>
      </c>
      <c r="F129" s="12" t="s">
        <v>64</v>
      </c>
      <c r="H129" s="32">
        <v>72</v>
      </c>
      <c r="I129" s="15" t="s">
        <v>38</v>
      </c>
      <c r="J129" s="12">
        <v>-41.1</v>
      </c>
      <c r="K129" s="12">
        <v>-27.5</v>
      </c>
      <c r="L129" s="12">
        <v>-7.6999999999999993</v>
      </c>
      <c r="M129" s="12">
        <v>-46.5</v>
      </c>
      <c r="O129" s="31"/>
      <c r="Q129" s="32"/>
      <c r="V129" s="32"/>
      <c r="X129" s="9"/>
      <c r="AB129" s="11">
        <v>60</v>
      </c>
      <c r="AJ129" s="32"/>
      <c r="AK129" s="11">
        <v>18</v>
      </c>
      <c r="AL129" s="11">
        <v>63</v>
      </c>
    </row>
    <row r="130" spans="1:38" ht="11.1" customHeight="1" x14ac:dyDescent="0.25">
      <c r="A130" s="32"/>
      <c r="B130" s="15">
        <v>36161</v>
      </c>
      <c r="C130" s="12">
        <v>-84</v>
      </c>
      <c r="D130" s="12">
        <v>-83</v>
      </c>
      <c r="E130" s="12">
        <v>-43</v>
      </c>
      <c r="F130" s="12">
        <v>-86</v>
      </c>
      <c r="H130" s="32">
        <v>73</v>
      </c>
      <c r="I130" s="15">
        <v>38353</v>
      </c>
      <c r="J130" s="12">
        <v>-41.2</v>
      </c>
      <c r="K130" s="12">
        <v>-45.2</v>
      </c>
      <c r="L130" s="12">
        <v>-12</v>
      </c>
      <c r="M130" s="12">
        <v>-41.8</v>
      </c>
      <c r="O130" s="31"/>
      <c r="Q130" s="32"/>
      <c r="V130" s="32"/>
      <c r="X130" s="9"/>
      <c r="AB130" s="11">
        <v>61</v>
      </c>
      <c r="AC130" s="9">
        <v>8.743990001589836</v>
      </c>
      <c r="AE130" s="9"/>
      <c r="AJ130" s="32">
        <v>36</v>
      </c>
      <c r="AK130" s="11">
        <v>20</v>
      </c>
      <c r="AL130" s="11">
        <v>64</v>
      </c>
    </row>
    <row r="131" spans="1:38" ht="11.1" customHeight="1" x14ac:dyDescent="0.25">
      <c r="A131" s="32"/>
      <c r="B131" s="15" t="s">
        <v>29</v>
      </c>
      <c r="C131" s="12" t="s">
        <v>64</v>
      </c>
      <c r="D131" s="12" t="s">
        <v>64</v>
      </c>
      <c r="E131" s="12" t="s">
        <v>64</v>
      </c>
      <c r="F131" s="12" t="s">
        <v>64</v>
      </c>
      <c r="H131" s="32">
        <v>74</v>
      </c>
      <c r="I131" s="15" t="s">
        <v>30</v>
      </c>
      <c r="J131" s="12">
        <v>-45.7</v>
      </c>
      <c r="K131" s="12">
        <v>-29.4</v>
      </c>
      <c r="L131" s="12">
        <v>-7.5999999999999979</v>
      </c>
      <c r="M131" s="12">
        <v>-40.300000000000004</v>
      </c>
      <c r="O131" s="31"/>
      <c r="Q131" s="32"/>
      <c r="V131" s="32"/>
      <c r="X131" s="9"/>
      <c r="AB131" s="11">
        <v>62</v>
      </c>
      <c r="AJ131" s="32"/>
      <c r="AK131" s="11">
        <v>22</v>
      </c>
      <c r="AL131" s="11">
        <v>65</v>
      </c>
    </row>
    <row r="132" spans="1:38" ht="11.1" customHeight="1" x14ac:dyDescent="0.25">
      <c r="A132" s="32"/>
      <c r="B132" s="15" t="s">
        <v>30</v>
      </c>
      <c r="C132" s="12">
        <v>-89</v>
      </c>
      <c r="D132" s="12">
        <v>-64</v>
      </c>
      <c r="E132" s="12">
        <v>-52</v>
      </c>
      <c r="F132" s="12">
        <v>-88</v>
      </c>
      <c r="H132" s="32">
        <v>75</v>
      </c>
      <c r="I132" s="15" t="s">
        <v>32</v>
      </c>
      <c r="J132" s="12">
        <v>-39.6</v>
      </c>
      <c r="K132" s="12">
        <v>-28.699999999999996</v>
      </c>
      <c r="L132" s="12">
        <v>-6.2999999999999989</v>
      </c>
      <c r="M132" s="12">
        <v>-35.300000000000004</v>
      </c>
      <c r="O132" s="31"/>
      <c r="Q132" s="32"/>
      <c r="V132" s="32"/>
      <c r="X132" s="9"/>
      <c r="AB132" s="11">
        <v>63</v>
      </c>
      <c r="AC132" s="9">
        <v>8.573797474478333</v>
      </c>
      <c r="AE132" s="9"/>
      <c r="AJ132" s="32">
        <v>37</v>
      </c>
      <c r="AK132" s="11">
        <v>24</v>
      </c>
      <c r="AL132" s="11">
        <v>66</v>
      </c>
    </row>
    <row r="133" spans="1:38" ht="11.1" customHeight="1" x14ac:dyDescent="0.25">
      <c r="A133" s="32"/>
      <c r="B133" s="15" t="s">
        <v>31</v>
      </c>
      <c r="C133" s="12" t="s">
        <v>64</v>
      </c>
      <c r="D133" s="12" t="s">
        <v>64</v>
      </c>
      <c r="E133" s="12" t="s">
        <v>64</v>
      </c>
      <c r="F133" s="12" t="s">
        <v>64</v>
      </c>
      <c r="H133" s="32">
        <v>76</v>
      </c>
      <c r="I133" s="15" t="s">
        <v>34</v>
      </c>
      <c r="J133" s="12">
        <v>-36.5</v>
      </c>
      <c r="K133" s="12">
        <v>-22.2</v>
      </c>
      <c r="L133" s="12">
        <v>-3.9000000000000021</v>
      </c>
      <c r="M133" s="12">
        <v>-26.599999999999998</v>
      </c>
      <c r="O133" s="31"/>
      <c r="Q133" s="32"/>
      <c r="V133" s="32"/>
      <c r="X133" s="9"/>
      <c r="AB133" s="11">
        <v>64</v>
      </c>
      <c r="AJ133" s="32"/>
      <c r="AK133" s="11">
        <v>26</v>
      </c>
      <c r="AL133" s="11">
        <v>67</v>
      </c>
    </row>
    <row r="134" spans="1:38" ht="11.1" customHeight="1" x14ac:dyDescent="0.25">
      <c r="A134" s="32"/>
      <c r="B134" s="15" t="s">
        <v>32</v>
      </c>
      <c r="C134" s="12">
        <v>-83</v>
      </c>
      <c r="D134" s="12">
        <v>-53</v>
      </c>
      <c r="E134" s="12">
        <v>-44</v>
      </c>
      <c r="F134" s="12">
        <v>-88</v>
      </c>
      <c r="H134" s="32">
        <v>77</v>
      </c>
      <c r="I134" s="15" t="s">
        <v>36</v>
      </c>
      <c r="J134" s="12">
        <v>-34.69</v>
      </c>
      <c r="K134" s="12">
        <v>-22.590000000000003</v>
      </c>
      <c r="L134" s="12">
        <v>-3.8999999999999986</v>
      </c>
      <c r="M134" s="12">
        <v>-27</v>
      </c>
      <c r="O134" s="31"/>
      <c r="Q134" s="32"/>
      <c r="V134" s="32"/>
      <c r="X134" s="9"/>
      <c r="AB134" s="11">
        <v>65</v>
      </c>
      <c r="AC134" s="9">
        <v>8.5021724436354056</v>
      </c>
      <c r="AE134" s="9"/>
      <c r="AJ134" s="32">
        <v>38</v>
      </c>
      <c r="AK134" s="11">
        <v>28</v>
      </c>
      <c r="AL134" s="11">
        <v>68</v>
      </c>
    </row>
    <row r="135" spans="1:38" ht="11.1" customHeight="1" x14ac:dyDescent="0.25">
      <c r="A135" s="32"/>
      <c r="B135" s="15" t="s">
        <v>33</v>
      </c>
      <c r="C135" s="12" t="s">
        <v>64</v>
      </c>
      <c r="D135" s="12" t="s">
        <v>64</v>
      </c>
      <c r="E135" s="12" t="s">
        <v>64</v>
      </c>
      <c r="F135" s="12" t="s">
        <v>64</v>
      </c>
      <c r="H135" s="32">
        <v>78</v>
      </c>
      <c r="I135" s="15" t="s">
        <v>38</v>
      </c>
      <c r="J135" s="12">
        <v>-37</v>
      </c>
      <c r="K135" s="12">
        <v>-25.89</v>
      </c>
      <c r="L135" s="12">
        <v>-7.4</v>
      </c>
      <c r="M135" s="12">
        <v>-30.499999999999996</v>
      </c>
      <c r="O135" s="31"/>
      <c r="Q135" s="32"/>
      <c r="V135" s="32"/>
      <c r="X135" s="9"/>
      <c r="AB135" s="11">
        <v>66</v>
      </c>
      <c r="AJ135" s="32"/>
      <c r="AK135" s="11">
        <v>30</v>
      </c>
      <c r="AL135" s="11">
        <v>69</v>
      </c>
    </row>
    <row r="136" spans="1:38" ht="11.1" customHeight="1" x14ac:dyDescent="0.25">
      <c r="A136" s="32"/>
      <c r="B136" s="15" t="s">
        <v>34</v>
      </c>
      <c r="C136" s="12">
        <v>-83</v>
      </c>
      <c r="D136" s="12">
        <v>-55</v>
      </c>
      <c r="E136" s="12">
        <v>-47</v>
      </c>
      <c r="F136" s="12">
        <v>-85</v>
      </c>
      <c r="H136" s="32">
        <v>79</v>
      </c>
      <c r="I136" s="15">
        <v>38718</v>
      </c>
      <c r="J136" s="12">
        <v>-34</v>
      </c>
      <c r="K136" s="12">
        <v>-22.91</v>
      </c>
      <c r="L136" s="12">
        <v>1.5000000000000036</v>
      </c>
      <c r="M136" s="12">
        <v>-21.699999999999996</v>
      </c>
      <c r="O136" s="31"/>
      <c r="Q136" s="32"/>
      <c r="V136" s="32"/>
      <c r="X136" s="9"/>
      <c r="AB136" s="11">
        <v>67</v>
      </c>
      <c r="AC136" s="9">
        <v>8.6827717506464541</v>
      </c>
      <c r="AE136" s="9"/>
      <c r="AJ136" s="32">
        <v>39</v>
      </c>
      <c r="AK136" s="11">
        <v>32</v>
      </c>
      <c r="AL136" s="11">
        <v>70</v>
      </c>
    </row>
    <row r="137" spans="1:38" ht="11.1" customHeight="1" x14ac:dyDescent="0.25">
      <c r="A137" s="32"/>
      <c r="B137" s="15" t="s">
        <v>35</v>
      </c>
      <c r="C137" s="12" t="s">
        <v>64</v>
      </c>
      <c r="D137" s="12" t="s">
        <v>64</v>
      </c>
      <c r="E137" s="12" t="s">
        <v>64</v>
      </c>
      <c r="F137" s="12" t="s">
        <v>64</v>
      </c>
      <c r="H137" s="32">
        <v>80</v>
      </c>
      <c r="I137" s="15" t="s">
        <v>30</v>
      </c>
      <c r="J137" s="12">
        <v>-37.900000000000006</v>
      </c>
      <c r="K137" s="12">
        <v>-29.700000000000003</v>
      </c>
      <c r="L137" s="12">
        <v>-7.5</v>
      </c>
      <c r="M137" s="12">
        <v>-23.4</v>
      </c>
      <c r="O137" s="31"/>
      <c r="Q137" s="32"/>
      <c r="V137" s="32"/>
      <c r="X137" s="9"/>
      <c r="AB137" s="11">
        <v>68</v>
      </c>
      <c r="AJ137" s="32"/>
      <c r="AK137" s="11">
        <v>34</v>
      </c>
      <c r="AL137" s="11">
        <v>71</v>
      </c>
    </row>
    <row r="138" spans="1:38" ht="11.1" customHeight="1" x14ac:dyDescent="0.25">
      <c r="A138" s="32"/>
      <c r="B138" s="15" t="s">
        <v>36</v>
      </c>
      <c r="C138" s="12">
        <v>-81</v>
      </c>
      <c r="D138" s="12">
        <v>-53</v>
      </c>
      <c r="E138" s="12">
        <v>-44</v>
      </c>
      <c r="F138" s="12">
        <v>-89</v>
      </c>
      <c r="H138" s="32">
        <v>81</v>
      </c>
      <c r="I138" s="15" t="s">
        <v>32</v>
      </c>
      <c r="J138" s="12">
        <v>-25.5</v>
      </c>
      <c r="K138" s="12">
        <v>-23.5</v>
      </c>
      <c r="L138" s="12">
        <v>1.3000000000000025</v>
      </c>
      <c r="M138" s="12">
        <v>-15</v>
      </c>
      <c r="O138" s="31"/>
      <c r="Q138" s="32"/>
      <c r="V138" s="32"/>
      <c r="X138" s="9"/>
      <c r="AB138" s="11">
        <v>69</v>
      </c>
      <c r="AC138" s="9">
        <v>8.7907243551136833</v>
      </c>
      <c r="AE138" s="9"/>
      <c r="AJ138" s="32">
        <v>40</v>
      </c>
      <c r="AK138" s="11">
        <v>36</v>
      </c>
      <c r="AL138" s="11">
        <v>72</v>
      </c>
    </row>
    <row r="139" spans="1:38" ht="11.1" customHeight="1" x14ac:dyDescent="0.25">
      <c r="A139" s="32"/>
      <c r="B139" s="15" t="s">
        <v>37</v>
      </c>
      <c r="C139" s="12" t="s">
        <v>64</v>
      </c>
      <c r="D139" s="12" t="s">
        <v>64</v>
      </c>
      <c r="E139" s="12" t="s">
        <v>64</v>
      </c>
      <c r="F139" s="12" t="s">
        <v>64</v>
      </c>
      <c r="H139" s="32">
        <v>82</v>
      </c>
      <c r="I139" s="15" t="s">
        <v>34</v>
      </c>
      <c r="J139" s="12">
        <v>-25.1</v>
      </c>
      <c r="K139" s="12">
        <v>-21</v>
      </c>
      <c r="L139" s="12">
        <v>10.999999999999993</v>
      </c>
      <c r="M139" s="12">
        <v>-10.999999999999993</v>
      </c>
      <c r="O139" s="31"/>
      <c r="Q139" s="32"/>
      <c r="V139" s="32"/>
      <c r="X139" s="9"/>
      <c r="AB139" s="11">
        <v>70</v>
      </c>
      <c r="AJ139" s="32"/>
      <c r="AK139" s="11">
        <v>38</v>
      </c>
      <c r="AL139" s="11">
        <v>73</v>
      </c>
    </row>
    <row r="140" spans="1:38" ht="11.1" customHeight="1" x14ac:dyDescent="0.25">
      <c r="A140" s="32"/>
      <c r="B140" s="15" t="s">
        <v>38</v>
      </c>
      <c r="C140" s="12">
        <v>-75</v>
      </c>
      <c r="D140" s="12">
        <v>-49</v>
      </c>
      <c r="E140" s="12">
        <v>-19</v>
      </c>
      <c r="F140" s="12">
        <v>-89</v>
      </c>
      <c r="H140" s="32">
        <v>83</v>
      </c>
      <c r="I140" s="15" t="s">
        <v>36</v>
      </c>
      <c r="J140" s="12">
        <v>-25.799999999999997</v>
      </c>
      <c r="K140" s="12">
        <v>-24.099999999999998</v>
      </c>
      <c r="L140" s="12">
        <v>3.2000000000000046</v>
      </c>
      <c r="M140" s="12">
        <v>-14.599999999999994</v>
      </c>
      <c r="O140" s="31"/>
      <c r="Q140" s="32"/>
      <c r="V140" s="32"/>
      <c r="X140" s="9"/>
      <c r="AB140" s="11">
        <v>71</v>
      </c>
      <c r="AC140" s="9">
        <v>8.7987276737820004</v>
      </c>
      <c r="AE140" s="9"/>
      <c r="AJ140" s="32">
        <v>41</v>
      </c>
      <c r="AK140" s="11">
        <v>40</v>
      </c>
      <c r="AL140" s="11">
        <v>74</v>
      </c>
    </row>
    <row r="141" spans="1:38" ht="11.1" customHeight="1" x14ac:dyDescent="0.25">
      <c r="A141" s="32"/>
      <c r="B141" s="15" t="s">
        <v>62</v>
      </c>
      <c r="C141" s="12" t="s">
        <v>64</v>
      </c>
      <c r="D141" s="12" t="s">
        <v>64</v>
      </c>
      <c r="E141" s="12" t="s">
        <v>64</v>
      </c>
      <c r="F141" s="12" t="s">
        <v>64</v>
      </c>
      <c r="H141" s="32">
        <v>84</v>
      </c>
      <c r="I141" s="15" t="s">
        <v>38</v>
      </c>
      <c r="J141" s="12">
        <v>-27.4</v>
      </c>
      <c r="K141" s="12" t="s">
        <v>64</v>
      </c>
      <c r="L141" s="12">
        <v>11.600000000000007</v>
      </c>
      <c r="M141" s="12">
        <v>-3.6999999999999957</v>
      </c>
      <c r="O141" s="31"/>
      <c r="Q141" s="32"/>
      <c r="V141" s="32"/>
      <c r="X141" s="9"/>
      <c r="AB141" s="11">
        <v>72</v>
      </c>
      <c r="AJ141" s="32"/>
      <c r="AK141" s="11">
        <v>42</v>
      </c>
      <c r="AL141" s="11">
        <v>75</v>
      </c>
    </row>
    <row r="142" spans="1:38" ht="11.1" customHeight="1" x14ac:dyDescent="0.25">
      <c r="A142" s="32"/>
      <c r="B142" s="15">
        <v>36526</v>
      </c>
      <c r="C142" s="12">
        <v>-68</v>
      </c>
      <c r="D142" s="12">
        <v>-47</v>
      </c>
      <c r="E142" s="12">
        <v>4</v>
      </c>
      <c r="F142" s="12">
        <v>-78</v>
      </c>
      <c r="H142" s="32">
        <v>85</v>
      </c>
      <c r="I142" s="15">
        <v>39083</v>
      </c>
      <c r="J142" s="12">
        <v>-22.509999999999998</v>
      </c>
      <c r="K142" s="12">
        <v>-20.299999999999997</v>
      </c>
      <c r="L142" s="12">
        <v>7.3000000000000016</v>
      </c>
      <c r="M142" s="12">
        <v>-5.7000000000000028</v>
      </c>
      <c r="O142" s="31"/>
      <c r="Q142" s="32"/>
      <c r="V142" s="32"/>
      <c r="X142" s="9"/>
      <c r="AB142" s="11">
        <v>73</v>
      </c>
      <c r="AC142" s="9">
        <v>8.6419817720027066</v>
      </c>
      <c r="AE142" s="9"/>
      <c r="AJ142" s="32">
        <v>42</v>
      </c>
      <c r="AK142" s="11">
        <v>44</v>
      </c>
      <c r="AL142" s="11">
        <v>76</v>
      </c>
    </row>
    <row r="143" spans="1:38" ht="11.1" customHeight="1" x14ac:dyDescent="0.25">
      <c r="A143" s="32"/>
      <c r="B143" s="15" t="s">
        <v>29</v>
      </c>
      <c r="C143" s="12" t="s">
        <v>64</v>
      </c>
      <c r="D143" s="12" t="s">
        <v>64</v>
      </c>
      <c r="E143" s="12" t="s">
        <v>64</v>
      </c>
      <c r="F143" s="12" t="s">
        <v>64</v>
      </c>
      <c r="H143" s="32">
        <v>86</v>
      </c>
      <c r="I143" s="15" t="s">
        <v>30</v>
      </c>
      <c r="J143" s="12">
        <v>-30.509999999999998</v>
      </c>
      <c r="K143" s="12">
        <v>-24.11</v>
      </c>
      <c r="L143" s="12">
        <v>8.2000000000000011</v>
      </c>
      <c r="M143" s="12">
        <v>-12.499999999999996</v>
      </c>
      <c r="O143" s="31"/>
      <c r="Q143" s="32"/>
      <c r="V143" s="32"/>
      <c r="X143" s="9"/>
      <c r="AB143" s="11">
        <v>74</v>
      </c>
      <c r="AJ143" s="32"/>
      <c r="AK143" s="11">
        <v>46</v>
      </c>
      <c r="AL143" s="11">
        <v>77</v>
      </c>
    </row>
    <row r="144" spans="1:38" ht="11.1" customHeight="1" x14ac:dyDescent="0.25">
      <c r="A144" s="32"/>
      <c r="B144" s="15" t="s">
        <v>30</v>
      </c>
      <c r="C144" s="12">
        <v>-72</v>
      </c>
      <c r="D144" s="12">
        <v>-47</v>
      </c>
      <c r="E144" s="12">
        <v>7</v>
      </c>
      <c r="F144" s="12">
        <v>-80</v>
      </c>
      <c r="H144" s="32">
        <v>87</v>
      </c>
      <c r="I144" s="15" t="s">
        <v>32</v>
      </c>
      <c r="J144" s="12">
        <v>-22.8</v>
      </c>
      <c r="K144" s="12">
        <v>-19.899999999999999</v>
      </c>
      <c r="L144" s="12">
        <v>9.3999999999999968</v>
      </c>
      <c r="M144" s="12">
        <v>-9.2999999999999972</v>
      </c>
      <c r="O144" s="31"/>
      <c r="Q144" s="32"/>
      <c r="V144" s="32"/>
      <c r="X144" s="9"/>
      <c r="AB144" s="11">
        <v>75</v>
      </c>
      <c r="AC144" s="9">
        <v>8.7112381037461493</v>
      </c>
      <c r="AE144" s="9"/>
      <c r="AJ144" s="32">
        <v>43</v>
      </c>
      <c r="AK144" s="11">
        <v>48</v>
      </c>
      <c r="AL144" s="11">
        <v>78</v>
      </c>
    </row>
    <row r="145" spans="1:38" ht="11.1" customHeight="1" x14ac:dyDescent="0.25">
      <c r="A145" s="32"/>
      <c r="B145" s="15" t="s">
        <v>31</v>
      </c>
      <c r="C145" s="12" t="s">
        <v>64</v>
      </c>
      <c r="D145" s="12" t="s">
        <v>64</v>
      </c>
      <c r="E145" s="12" t="s">
        <v>64</v>
      </c>
      <c r="F145" s="12" t="s">
        <v>64</v>
      </c>
      <c r="H145" s="32">
        <v>88</v>
      </c>
      <c r="I145" s="15" t="s">
        <v>34</v>
      </c>
      <c r="J145" s="12">
        <v>-14.299999999999997</v>
      </c>
      <c r="K145" s="12">
        <v>-18.600000000000001</v>
      </c>
      <c r="L145" s="12">
        <v>9.5100000000000033</v>
      </c>
      <c r="M145" s="12">
        <v>5.2000000000000028</v>
      </c>
      <c r="O145" s="31"/>
      <c r="Q145" s="32"/>
      <c r="V145" s="32"/>
      <c r="X145" s="9"/>
      <c r="AB145" s="11">
        <v>76</v>
      </c>
      <c r="AJ145" s="32"/>
      <c r="AK145" s="11">
        <v>50</v>
      </c>
      <c r="AL145" s="11">
        <v>79</v>
      </c>
    </row>
    <row r="146" spans="1:38" ht="11.1" customHeight="1" x14ac:dyDescent="0.25">
      <c r="A146" s="32"/>
      <c r="B146" s="15" t="s">
        <v>32</v>
      </c>
      <c r="C146" s="12">
        <v>-59</v>
      </c>
      <c r="D146" s="12">
        <v>-39</v>
      </c>
      <c r="E146" s="12">
        <v>26</v>
      </c>
      <c r="F146" s="12">
        <v>-52</v>
      </c>
      <c r="H146" s="32">
        <v>89</v>
      </c>
      <c r="I146" s="15" t="s">
        <v>36</v>
      </c>
      <c r="J146" s="12">
        <v>-16.700000000000003</v>
      </c>
      <c r="K146" s="12">
        <v>-18.3</v>
      </c>
      <c r="L146" s="12">
        <v>6.7</v>
      </c>
      <c r="M146" s="12">
        <v>-1.1000000000000014</v>
      </c>
      <c r="O146" s="31"/>
      <c r="Q146" s="32"/>
      <c r="V146" s="32"/>
      <c r="X146" s="9"/>
      <c r="AB146" s="11">
        <v>77</v>
      </c>
      <c r="AC146" s="9">
        <v>8.4640014341582432</v>
      </c>
      <c r="AE146" s="9"/>
      <c r="AJ146" s="32">
        <v>44</v>
      </c>
      <c r="AK146" s="11">
        <v>52</v>
      </c>
      <c r="AL146" s="11">
        <v>80</v>
      </c>
    </row>
    <row r="147" spans="1:38" ht="11.1" customHeight="1" x14ac:dyDescent="0.25">
      <c r="A147" s="32"/>
      <c r="B147" s="15" t="s">
        <v>33</v>
      </c>
      <c r="C147" s="12" t="s">
        <v>64</v>
      </c>
      <c r="D147" s="12" t="s">
        <v>64</v>
      </c>
      <c r="E147" s="12" t="s">
        <v>64</v>
      </c>
      <c r="F147" s="12" t="s">
        <v>64</v>
      </c>
      <c r="H147" s="32">
        <v>90</v>
      </c>
      <c r="I147" s="15" t="s">
        <v>38</v>
      </c>
      <c r="J147" s="12">
        <v>-14.21</v>
      </c>
      <c r="K147" s="12">
        <v>-19.199999999999996</v>
      </c>
      <c r="L147" s="12">
        <v>8.5999999999999979</v>
      </c>
      <c r="M147" s="12">
        <v>-0.99000000000000199</v>
      </c>
      <c r="O147" s="31"/>
      <c r="Q147" s="32"/>
      <c r="V147" s="32"/>
      <c r="X147" s="9"/>
      <c r="AB147" s="11">
        <v>78</v>
      </c>
      <c r="AJ147" s="32"/>
      <c r="AK147" s="11">
        <v>54</v>
      </c>
      <c r="AL147" s="11">
        <v>81</v>
      </c>
    </row>
    <row r="148" spans="1:38" ht="11.1" customHeight="1" x14ac:dyDescent="0.25">
      <c r="A148" s="32"/>
      <c r="B148" s="15" t="s">
        <v>34</v>
      </c>
      <c r="C148" s="12">
        <v>-60</v>
      </c>
      <c r="D148" s="12">
        <v>-40</v>
      </c>
      <c r="E148" s="12">
        <v>0</v>
      </c>
      <c r="F148" s="12">
        <v>-66</v>
      </c>
      <c r="H148" s="32">
        <v>91</v>
      </c>
      <c r="I148" s="15">
        <v>39455</v>
      </c>
      <c r="J148" s="12">
        <v>-6.799999999999998</v>
      </c>
      <c r="K148" s="12">
        <v>-10.8</v>
      </c>
      <c r="L148" s="12">
        <v>12.4</v>
      </c>
      <c r="M148" s="12">
        <v>24.800999999999995</v>
      </c>
      <c r="O148" s="31"/>
      <c r="Q148" s="32"/>
      <c r="V148" s="32"/>
      <c r="X148" s="9"/>
      <c r="AB148" s="11">
        <v>79</v>
      </c>
      <c r="AC148" s="9">
        <v>8.8713046993209996</v>
      </c>
      <c r="AE148" s="9"/>
      <c r="AJ148" s="32">
        <v>45</v>
      </c>
      <c r="AK148" s="11">
        <v>56</v>
      </c>
      <c r="AL148" s="11">
        <v>82</v>
      </c>
    </row>
    <row r="149" spans="1:38" ht="11.1" customHeight="1" x14ac:dyDescent="0.25">
      <c r="A149" s="32"/>
      <c r="B149" s="15" t="s">
        <v>35</v>
      </c>
      <c r="C149" s="12" t="s">
        <v>64</v>
      </c>
      <c r="D149" s="12" t="s">
        <v>64</v>
      </c>
      <c r="E149" s="12" t="s">
        <v>64</v>
      </c>
      <c r="F149" s="12" t="s">
        <v>64</v>
      </c>
      <c r="H149" s="32">
        <v>92</v>
      </c>
      <c r="I149" s="15" t="s">
        <v>30</v>
      </c>
      <c r="J149" s="12">
        <v>-8.8999999999999986</v>
      </c>
      <c r="K149" s="12">
        <v>-6.3099999999999978</v>
      </c>
      <c r="L149" s="12">
        <v>27.199999999999996</v>
      </c>
      <c r="M149" s="12">
        <v>26.499999999999996</v>
      </c>
      <c r="O149" s="31"/>
      <c r="Q149" s="32"/>
      <c r="V149" s="32"/>
      <c r="X149" s="9"/>
      <c r="AB149" s="11">
        <v>80</v>
      </c>
      <c r="AJ149" s="32"/>
      <c r="AK149" s="11">
        <v>58</v>
      </c>
      <c r="AL149" s="11">
        <v>83</v>
      </c>
    </row>
    <row r="150" spans="1:38" ht="11.1" customHeight="1" x14ac:dyDescent="0.25">
      <c r="A150" s="32"/>
      <c r="B150" s="15" t="s">
        <v>36</v>
      </c>
      <c r="C150" s="12">
        <v>-64</v>
      </c>
      <c r="D150" s="12">
        <v>-45</v>
      </c>
      <c r="E150" s="12">
        <v>-5</v>
      </c>
      <c r="F150" s="12">
        <v>-70</v>
      </c>
      <c r="H150" s="32"/>
      <c r="I150" s="15"/>
      <c r="O150" s="31"/>
      <c r="Q150" s="32"/>
      <c r="V150" s="32"/>
      <c r="X150" s="9"/>
      <c r="AB150" s="11">
        <v>81</v>
      </c>
      <c r="AC150" s="9">
        <v>8.8142176779718806</v>
      </c>
      <c r="AE150" s="9"/>
      <c r="AJ150" s="32">
        <v>46</v>
      </c>
      <c r="AK150" s="11">
        <v>60</v>
      </c>
      <c r="AL150" s="11">
        <v>84</v>
      </c>
    </row>
    <row r="151" spans="1:38" ht="11.1" customHeight="1" x14ac:dyDescent="0.25">
      <c r="A151" s="32"/>
      <c r="B151" s="15" t="s">
        <v>37</v>
      </c>
      <c r="C151" s="12" t="s">
        <v>64</v>
      </c>
      <c r="D151" s="12" t="s">
        <v>64</v>
      </c>
      <c r="E151" s="12" t="s">
        <v>64</v>
      </c>
      <c r="F151" s="12" t="s">
        <v>64</v>
      </c>
      <c r="H151" s="32"/>
      <c r="I151" s="15"/>
      <c r="Q151" s="32"/>
      <c r="V151" s="32"/>
      <c r="X151" s="9"/>
      <c r="AB151" s="11">
        <v>82</v>
      </c>
      <c r="AJ151" s="32"/>
      <c r="AK151" s="11">
        <v>62</v>
      </c>
      <c r="AL151" s="11">
        <v>85</v>
      </c>
    </row>
    <row r="152" spans="1:38" ht="11.1" customHeight="1" x14ac:dyDescent="0.25">
      <c r="A152" s="32"/>
      <c r="B152" s="15" t="s">
        <v>38</v>
      </c>
      <c r="C152" s="12">
        <v>-61.3</v>
      </c>
      <c r="D152" s="12">
        <v>-40.200000000000003</v>
      </c>
      <c r="E152" s="12">
        <v>3.5999999999999979</v>
      </c>
      <c r="F152" s="12">
        <v>-56</v>
      </c>
      <c r="H152" s="32"/>
      <c r="I152" s="15"/>
      <c r="Q152" s="32"/>
      <c r="V152" s="32"/>
      <c r="X152" s="9"/>
      <c r="AB152" s="11">
        <v>83</v>
      </c>
      <c r="AC152" s="9">
        <v>8.679553255440986</v>
      </c>
      <c r="AE152" s="9"/>
      <c r="AJ152" s="32">
        <v>47</v>
      </c>
      <c r="AK152" s="11">
        <v>64</v>
      </c>
      <c r="AL152" s="11">
        <v>86</v>
      </c>
    </row>
    <row r="153" spans="1:38" ht="11.1" customHeight="1" x14ac:dyDescent="0.25">
      <c r="A153" s="32"/>
      <c r="B153" s="15" t="s">
        <v>62</v>
      </c>
      <c r="C153" s="12" t="s">
        <v>64</v>
      </c>
      <c r="D153" s="12" t="s">
        <v>64</v>
      </c>
      <c r="E153" s="12" t="s">
        <v>64</v>
      </c>
      <c r="F153" s="12" t="s">
        <v>64</v>
      </c>
      <c r="H153" s="32"/>
      <c r="I153" s="15"/>
      <c r="Q153" s="32"/>
      <c r="V153" s="32"/>
      <c r="X153" s="9"/>
      <c r="AB153" s="11">
        <v>84</v>
      </c>
      <c r="AJ153" s="32"/>
      <c r="AK153" s="11">
        <v>66</v>
      </c>
      <c r="AL153" s="11">
        <v>87</v>
      </c>
    </row>
    <row r="154" spans="1:38" ht="11.1" customHeight="1" x14ac:dyDescent="0.25">
      <c r="A154" s="32"/>
      <c r="B154" s="15">
        <v>36892</v>
      </c>
      <c r="C154" s="12">
        <v>-58.4</v>
      </c>
      <c r="D154" s="12">
        <v>-36.299999999999997</v>
      </c>
      <c r="E154" s="12">
        <v>10</v>
      </c>
      <c r="F154" s="12">
        <v>-58</v>
      </c>
      <c r="H154" s="32"/>
      <c r="I154" s="15"/>
      <c r="Q154" s="32"/>
      <c r="V154" s="32"/>
      <c r="X154" s="9"/>
      <c r="AB154" s="11">
        <v>85</v>
      </c>
      <c r="AC154" s="9">
        <v>8.6960784548460914</v>
      </c>
      <c r="AE154" s="9"/>
      <c r="AJ154" s="32">
        <v>48</v>
      </c>
      <c r="AK154" s="11">
        <v>68</v>
      </c>
      <c r="AL154" s="11">
        <v>88</v>
      </c>
    </row>
    <row r="155" spans="1:38" ht="11.1" customHeight="1" x14ac:dyDescent="0.25">
      <c r="A155" s="32"/>
      <c r="B155" s="15" t="s">
        <v>29</v>
      </c>
      <c r="C155" s="12" t="s">
        <v>64</v>
      </c>
      <c r="D155" s="12" t="s">
        <v>64</v>
      </c>
      <c r="E155" s="12" t="s">
        <v>64</v>
      </c>
      <c r="F155" s="12" t="s">
        <v>64</v>
      </c>
      <c r="H155" s="32"/>
      <c r="I155" s="15"/>
      <c r="Q155" s="32"/>
      <c r="V155" s="32"/>
      <c r="X155" s="9"/>
      <c r="AB155" s="11">
        <v>86</v>
      </c>
      <c r="AJ155" s="32"/>
      <c r="AK155" s="11">
        <v>70</v>
      </c>
      <c r="AL155" s="11">
        <v>89</v>
      </c>
    </row>
    <row r="156" spans="1:38" ht="11.1" customHeight="1" x14ac:dyDescent="0.25">
      <c r="A156" s="32"/>
      <c r="B156" s="15" t="s">
        <v>30</v>
      </c>
      <c r="C156" s="12">
        <v>-59.9</v>
      </c>
      <c r="D156" s="12">
        <v>-37</v>
      </c>
      <c r="E156" s="12">
        <v>-1.3999999999999986</v>
      </c>
      <c r="F156" s="12">
        <v>-52</v>
      </c>
      <c r="H156" s="32"/>
      <c r="I156" s="15"/>
      <c r="Q156" s="32"/>
      <c r="V156" s="32"/>
      <c r="X156" s="9"/>
      <c r="AB156" s="11">
        <v>87</v>
      </c>
      <c r="AC156" s="9">
        <v>8.6173120945559472</v>
      </c>
      <c r="AE156" s="9"/>
      <c r="AJ156" s="32">
        <v>49</v>
      </c>
      <c r="AK156" s="11">
        <v>72</v>
      </c>
      <c r="AL156" s="11">
        <v>90</v>
      </c>
    </row>
    <row r="157" spans="1:38" ht="11.1" customHeight="1" x14ac:dyDescent="0.25">
      <c r="A157" s="32"/>
      <c r="B157" s="15" t="s">
        <v>31</v>
      </c>
      <c r="C157" s="12" t="s">
        <v>64</v>
      </c>
      <c r="D157" s="12" t="s">
        <v>64</v>
      </c>
      <c r="E157" s="12" t="s">
        <v>64</v>
      </c>
      <c r="F157" s="12" t="s">
        <v>64</v>
      </c>
      <c r="H157" s="32"/>
      <c r="I157" s="15"/>
      <c r="Q157" s="32"/>
      <c r="V157" s="32"/>
      <c r="X157" s="9"/>
      <c r="AB157" s="11">
        <v>88</v>
      </c>
      <c r="AJ157" s="32"/>
      <c r="AK157" s="11">
        <v>74</v>
      </c>
      <c r="AL157" s="11">
        <v>91</v>
      </c>
    </row>
    <row r="158" spans="1:38" ht="11.1" customHeight="1" x14ac:dyDescent="0.25">
      <c r="A158" s="32"/>
      <c r="B158" s="15" t="s">
        <v>32</v>
      </c>
      <c r="C158" s="12">
        <v>-57.6</v>
      </c>
      <c r="D158" s="12">
        <v>-34.4</v>
      </c>
      <c r="E158" s="12">
        <v>3.7999999999999963</v>
      </c>
      <c r="F158" s="12">
        <v>-48</v>
      </c>
      <c r="H158" s="32"/>
      <c r="I158" s="15"/>
      <c r="Q158" s="32"/>
      <c r="V158" s="32"/>
      <c r="X158" s="9"/>
      <c r="AB158" s="11">
        <v>89</v>
      </c>
      <c r="AC158" s="9">
        <v>8.2136277678527456</v>
      </c>
      <c r="AE158" s="9"/>
      <c r="AJ158" s="32">
        <v>50</v>
      </c>
      <c r="AK158" s="11">
        <v>76</v>
      </c>
      <c r="AL158" s="11">
        <v>92</v>
      </c>
    </row>
    <row r="159" spans="1:38" ht="11.1" customHeight="1" x14ac:dyDescent="0.25">
      <c r="A159" s="32"/>
      <c r="B159" s="15" t="s">
        <v>33</v>
      </c>
      <c r="C159" s="12" t="s">
        <v>64</v>
      </c>
      <c r="D159" s="12" t="s">
        <v>64</v>
      </c>
      <c r="E159" s="12" t="s">
        <v>64</v>
      </c>
      <c r="F159" s="12" t="s">
        <v>64</v>
      </c>
      <c r="H159" s="32"/>
      <c r="I159" s="15"/>
      <c r="Q159" s="32"/>
      <c r="V159" s="32"/>
      <c r="X159" s="9"/>
      <c r="AB159" s="11">
        <v>90</v>
      </c>
      <c r="AJ159" s="32"/>
      <c r="AK159" s="11">
        <v>78</v>
      </c>
      <c r="AL159" s="11">
        <v>93</v>
      </c>
    </row>
    <row r="160" spans="1:38" ht="11.1" customHeight="1" x14ac:dyDescent="0.25">
      <c r="A160" s="32"/>
      <c r="B160" s="15" t="s">
        <v>34</v>
      </c>
      <c r="C160" s="12">
        <v>-53.2</v>
      </c>
      <c r="D160" s="12">
        <v>-32</v>
      </c>
      <c r="E160" s="12">
        <v>4.0999999999999979</v>
      </c>
      <c r="F160" s="12">
        <v>-46</v>
      </c>
      <c r="H160" s="32"/>
      <c r="I160" s="15"/>
      <c r="Q160" s="32"/>
      <c r="V160" s="32"/>
      <c r="X160" s="9"/>
      <c r="AB160" s="11">
        <v>91</v>
      </c>
      <c r="AC160" s="9">
        <v>8.4076174768080953</v>
      </c>
      <c r="AE160" s="9"/>
      <c r="AJ160" s="32">
        <v>51</v>
      </c>
      <c r="AK160" s="11">
        <v>80</v>
      </c>
      <c r="AL160" s="11">
        <v>94</v>
      </c>
    </row>
    <row r="161" spans="1:38" ht="11.1" customHeight="1" x14ac:dyDescent="0.25">
      <c r="A161" s="32"/>
      <c r="B161" s="15" t="s">
        <v>35</v>
      </c>
      <c r="C161" s="12" t="s">
        <v>64</v>
      </c>
      <c r="D161" s="12" t="s">
        <v>64</v>
      </c>
      <c r="E161" s="12" t="s">
        <v>64</v>
      </c>
      <c r="F161" s="12" t="s">
        <v>64</v>
      </c>
      <c r="H161" s="32"/>
      <c r="I161" s="15"/>
      <c r="Q161" s="32"/>
      <c r="V161" s="32"/>
      <c r="X161" s="9"/>
      <c r="AB161" s="11">
        <v>92</v>
      </c>
      <c r="AJ161" s="32"/>
      <c r="AK161" s="11">
        <v>82</v>
      </c>
      <c r="AL161" s="11">
        <v>95</v>
      </c>
    </row>
    <row r="162" spans="1:38" ht="11.1" customHeight="1" x14ac:dyDescent="0.25">
      <c r="A162" s="32"/>
      <c r="B162" s="15" t="s">
        <v>36</v>
      </c>
      <c r="C162" s="12">
        <v>-45.6</v>
      </c>
      <c r="D162" s="12">
        <v>-29.099999999999998</v>
      </c>
      <c r="E162" s="12">
        <v>12.500000000000005</v>
      </c>
      <c r="F162" s="12">
        <v>-38</v>
      </c>
      <c r="H162" s="32"/>
      <c r="I162" s="15"/>
      <c r="Q162" s="32"/>
      <c r="V162" s="32"/>
      <c r="X162" s="9"/>
      <c r="AB162" s="11">
        <v>93</v>
      </c>
      <c r="AC162" s="9">
        <v>8.5883632866513544</v>
      </c>
      <c r="AE162" s="9"/>
      <c r="AJ162" s="32">
        <v>52</v>
      </c>
      <c r="AK162" s="11">
        <v>84</v>
      </c>
      <c r="AL162" s="11">
        <v>96</v>
      </c>
    </row>
    <row r="163" spans="1:38" ht="11.1" customHeight="1" x14ac:dyDescent="0.25">
      <c r="A163" s="32"/>
      <c r="B163" s="15" t="s">
        <v>37</v>
      </c>
      <c r="C163" s="12" t="s">
        <v>64</v>
      </c>
      <c r="D163" s="12" t="s">
        <v>64</v>
      </c>
      <c r="E163" s="12" t="s">
        <v>64</v>
      </c>
      <c r="F163" s="12" t="s">
        <v>64</v>
      </c>
      <c r="H163" s="32"/>
      <c r="I163" s="15"/>
      <c r="Q163" s="32"/>
      <c r="V163" s="32"/>
      <c r="X163" s="9"/>
      <c r="AB163" s="11">
        <v>94</v>
      </c>
      <c r="AJ163" s="32"/>
      <c r="AK163" s="11">
        <v>86</v>
      </c>
      <c r="AL163" s="11">
        <v>97</v>
      </c>
    </row>
    <row r="164" spans="1:38" ht="11.1" customHeight="1" x14ac:dyDescent="0.25">
      <c r="A164" s="32"/>
      <c r="B164" s="15" t="s">
        <v>38</v>
      </c>
      <c r="C164" s="12">
        <v>-47.8</v>
      </c>
      <c r="D164" s="12">
        <v>-34.199999999999996</v>
      </c>
      <c r="E164" s="12">
        <v>2</v>
      </c>
      <c r="F164" s="12">
        <v>-53</v>
      </c>
      <c r="H164" s="32"/>
      <c r="I164" s="15"/>
      <c r="Q164" s="32"/>
      <c r="V164" s="32"/>
      <c r="X164" s="9"/>
      <c r="AB164" s="11">
        <v>95</v>
      </c>
      <c r="AC164" s="9">
        <v>8.374050724526759</v>
      </c>
      <c r="AE164" s="9"/>
      <c r="AJ164" s="32">
        <v>53</v>
      </c>
      <c r="AK164" s="11">
        <v>88</v>
      </c>
      <c r="AL164" s="11">
        <v>98</v>
      </c>
    </row>
    <row r="165" spans="1:38" ht="11.1" customHeight="1" x14ac:dyDescent="0.25">
      <c r="A165" s="32"/>
      <c r="B165" s="15" t="s">
        <v>62</v>
      </c>
      <c r="C165" s="12" t="s">
        <v>64</v>
      </c>
      <c r="D165" s="12" t="s">
        <v>64</v>
      </c>
      <c r="E165" s="12" t="s">
        <v>64</v>
      </c>
      <c r="F165" s="12" t="s">
        <v>64</v>
      </c>
      <c r="H165" s="32"/>
      <c r="I165" s="15"/>
      <c r="Q165" s="32"/>
      <c r="V165" s="32"/>
      <c r="X165" s="9"/>
      <c r="AB165" s="11">
        <v>96</v>
      </c>
      <c r="AJ165" s="32"/>
      <c r="AK165" s="11">
        <v>90</v>
      </c>
      <c r="AL165" s="11">
        <v>99</v>
      </c>
    </row>
    <row r="166" spans="1:38" ht="11.1" customHeight="1" x14ac:dyDescent="0.25">
      <c r="A166" s="32"/>
      <c r="B166" s="15">
        <v>37257</v>
      </c>
      <c r="C166" s="12">
        <v>-45.3</v>
      </c>
      <c r="D166" s="12">
        <v>-32.200000000000003</v>
      </c>
      <c r="E166" s="12">
        <v>12.400000000000002</v>
      </c>
      <c r="F166" s="12">
        <v>-31</v>
      </c>
      <c r="H166" s="32"/>
      <c r="I166" s="15"/>
      <c r="Q166" s="32"/>
      <c r="V166" s="32"/>
      <c r="X166" s="9"/>
      <c r="AB166" s="11">
        <v>97</v>
      </c>
      <c r="AC166" s="9">
        <v>8.3211221866623681</v>
      </c>
      <c r="AE166" s="9"/>
      <c r="AJ166" s="32">
        <v>54</v>
      </c>
      <c r="AK166" s="11">
        <v>92</v>
      </c>
      <c r="AL166" s="11">
        <v>100</v>
      </c>
    </row>
    <row r="167" spans="1:38" ht="11.1" customHeight="1" x14ac:dyDescent="0.25">
      <c r="A167" s="32"/>
      <c r="B167" s="15" t="s">
        <v>29</v>
      </c>
      <c r="C167" s="12" t="s">
        <v>64</v>
      </c>
      <c r="D167" s="12" t="s">
        <v>64</v>
      </c>
      <c r="E167" s="12" t="s">
        <v>64</v>
      </c>
      <c r="F167" s="12" t="s">
        <v>64</v>
      </c>
      <c r="H167" s="32"/>
      <c r="I167" s="15"/>
      <c r="Q167" s="32"/>
      <c r="V167" s="32"/>
      <c r="X167" s="9"/>
      <c r="AB167" s="11">
        <v>98</v>
      </c>
      <c r="AJ167" s="32"/>
      <c r="AK167" s="11">
        <v>94</v>
      </c>
      <c r="AL167" s="11">
        <v>101</v>
      </c>
    </row>
    <row r="168" spans="1:38" ht="11.1" customHeight="1" x14ac:dyDescent="0.25">
      <c r="A168" s="32"/>
      <c r="B168" s="15" t="s">
        <v>30</v>
      </c>
      <c r="C168" s="12">
        <v>-50.309999999999995</v>
      </c>
      <c r="D168" s="12">
        <v>-29.8</v>
      </c>
      <c r="E168" s="12">
        <v>1.1000000000000023</v>
      </c>
      <c r="F168" s="12">
        <v>-43</v>
      </c>
      <c r="H168" s="32"/>
      <c r="I168" s="15"/>
      <c r="Q168" s="32"/>
      <c r="V168" s="32"/>
      <c r="X168" s="9"/>
      <c r="AB168" s="11">
        <v>99</v>
      </c>
      <c r="AC168" s="9">
        <v>8.4936109109020936</v>
      </c>
      <c r="AE168" s="9"/>
      <c r="AJ168" s="32">
        <v>55</v>
      </c>
      <c r="AK168" s="11">
        <v>96</v>
      </c>
      <c r="AL168" s="11">
        <v>102</v>
      </c>
    </row>
    <row r="169" spans="1:38" ht="11.1" customHeight="1" x14ac:dyDescent="0.2">
      <c r="A169" s="32"/>
      <c r="B169" s="15" t="s">
        <v>31</v>
      </c>
      <c r="C169" s="12" t="s">
        <v>64</v>
      </c>
      <c r="D169" s="12" t="s">
        <v>64</v>
      </c>
      <c r="E169" s="12" t="s">
        <v>64</v>
      </c>
      <c r="F169" s="12" t="s">
        <v>64</v>
      </c>
      <c r="H169" s="32"/>
      <c r="I169" s="15"/>
      <c r="Q169" s="32"/>
      <c r="V169" s="32"/>
      <c r="AB169" s="11">
        <v>100</v>
      </c>
      <c r="AJ169" s="32"/>
      <c r="AK169" s="11">
        <v>98</v>
      </c>
    </row>
    <row r="170" spans="1:38" ht="11.1" customHeight="1" x14ac:dyDescent="0.25">
      <c r="A170" s="32"/>
      <c r="B170" s="15" t="s">
        <v>32</v>
      </c>
      <c r="C170" s="12">
        <v>-46.690000000000005</v>
      </c>
      <c r="D170" s="12">
        <v>-30.299999999999997</v>
      </c>
      <c r="E170" s="12">
        <v>7</v>
      </c>
      <c r="F170" s="12">
        <v>-40</v>
      </c>
      <c r="H170" s="32"/>
      <c r="I170" s="15"/>
      <c r="Q170" s="32"/>
      <c r="V170" s="32"/>
      <c r="AB170" s="11">
        <v>101</v>
      </c>
      <c r="AC170" s="9">
        <v>8.2939941214552295</v>
      </c>
      <c r="AE170" s="9"/>
      <c r="AJ170" s="32">
        <v>56</v>
      </c>
      <c r="AK170" s="11">
        <v>100</v>
      </c>
    </row>
    <row r="171" spans="1:38" ht="11.1" customHeight="1" x14ac:dyDescent="0.2">
      <c r="A171" s="32"/>
      <c r="B171" s="15" t="s">
        <v>33</v>
      </c>
      <c r="C171" s="12" t="s">
        <v>64</v>
      </c>
      <c r="D171" s="12" t="s">
        <v>64</v>
      </c>
      <c r="E171" s="12" t="s">
        <v>64</v>
      </c>
      <c r="F171" s="12" t="s">
        <v>64</v>
      </c>
      <c r="H171" s="32"/>
      <c r="I171" s="15"/>
      <c r="Q171" s="32"/>
      <c r="V171" s="32"/>
      <c r="AB171" s="11">
        <v>102</v>
      </c>
      <c r="AJ171" s="32"/>
      <c r="AK171" s="11">
        <v>102</v>
      </c>
    </row>
    <row r="172" spans="1:38" ht="11.1" customHeight="1" x14ac:dyDescent="0.2">
      <c r="A172" s="32"/>
      <c r="B172" s="15" t="s">
        <v>34</v>
      </c>
      <c r="C172" s="12">
        <v>-47.3</v>
      </c>
      <c r="D172" s="12">
        <v>-30.11</v>
      </c>
      <c r="E172" s="12">
        <v>0.28999999999999559</v>
      </c>
      <c r="F172" s="12">
        <v>-33</v>
      </c>
      <c r="H172" s="32"/>
      <c r="I172" s="15"/>
      <c r="Q172" s="32"/>
      <c r="V172" s="32"/>
      <c r="AB172" s="11"/>
      <c r="AJ172" s="32">
        <v>57</v>
      </c>
    </row>
    <row r="173" spans="1:38" ht="11.1" customHeight="1" x14ac:dyDescent="0.2">
      <c r="A173" s="32"/>
      <c r="B173" s="15" t="s">
        <v>35</v>
      </c>
      <c r="C173" s="12" t="s">
        <v>64</v>
      </c>
      <c r="D173" s="12" t="s">
        <v>64</v>
      </c>
      <c r="E173" s="12" t="s">
        <v>64</v>
      </c>
      <c r="F173" s="12" t="s">
        <v>64</v>
      </c>
      <c r="H173" s="32"/>
      <c r="I173" s="15"/>
      <c r="Q173" s="32"/>
      <c r="V173" s="32"/>
      <c r="AB173" s="11"/>
      <c r="AJ173" s="32"/>
    </row>
    <row r="174" spans="1:38" ht="11.1" customHeight="1" x14ac:dyDescent="0.2">
      <c r="A174" s="32"/>
      <c r="B174" s="15" t="s">
        <v>36</v>
      </c>
      <c r="C174" s="12">
        <v>-46</v>
      </c>
      <c r="D174" s="12">
        <v>-31.1</v>
      </c>
      <c r="E174" s="12">
        <v>1.8999999999999995</v>
      </c>
      <c r="F174" s="12">
        <v>-40</v>
      </c>
      <c r="H174" s="32"/>
      <c r="I174" s="15"/>
      <c r="Q174" s="32"/>
      <c r="V174" s="32"/>
      <c r="AB174" s="11"/>
      <c r="AJ174" s="32">
        <v>58</v>
      </c>
    </row>
    <row r="175" spans="1:38" ht="11.1" customHeight="1" x14ac:dyDescent="0.2">
      <c r="A175" s="32"/>
      <c r="B175" s="15" t="s">
        <v>37</v>
      </c>
      <c r="C175" s="12" t="s">
        <v>64</v>
      </c>
      <c r="D175" s="12" t="s">
        <v>64</v>
      </c>
      <c r="E175" s="12" t="s">
        <v>64</v>
      </c>
      <c r="F175" s="12" t="s">
        <v>64</v>
      </c>
      <c r="H175" s="32"/>
      <c r="I175" s="15"/>
      <c r="Q175" s="32"/>
      <c r="V175" s="32"/>
      <c r="AB175" s="11"/>
      <c r="AJ175" s="32"/>
    </row>
    <row r="176" spans="1:38" ht="11.1" customHeight="1" x14ac:dyDescent="0.2">
      <c r="A176" s="32"/>
      <c r="B176" s="15" t="s">
        <v>38</v>
      </c>
      <c r="C176" s="12">
        <v>-46.400000000000006</v>
      </c>
      <c r="D176" s="12">
        <v>-25.000000000000004</v>
      </c>
      <c r="E176" s="12">
        <v>-9</v>
      </c>
      <c r="F176" s="12">
        <v>-54</v>
      </c>
      <c r="H176" s="32"/>
      <c r="I176" s="15"/>
      <c r="Q176" s="32"/>
      <c r="V176" s="32"/>
      <c r="AB176" s="11"/>
      <c r="AJ176" s="32">
        <v>59</v>
      </c>
    </row>
    <row r="177" spans="1:36" ht="11.1" customHeight="1" x14ac:dyDescent="0.2">
      <c r="A177" s="32"/>
      <c r="B177" s="15" t="s">
        <v>62</v>
      </c>
      <c r="C177" s="12" t="s">
        <v>64</v>
      </c>
      <c r="D177" s="12" t="s">
        <v>64</v>
      </c>
      <c r="E177" s="12" t="s">
        <v>64</v>
      </c>
      <c r="F177" s="12" t="s">
        <v>64</v>
      </c>
      <c r="H177" s="32"/>
      <c r="I177" s="15"/>
      <c r="Q177" s="32"/>
      <c r="V177" s="32"/>
      <c r="AB177" s="11"/>
      <c r="AJ177" s="32"/>
    </row>
    <row r="178" spans="1:36" ht="11.1" customHeight="1" x14ac:dyDescent="0.2">
      <c r="A178" s="32"/>
      <c r="B178" s="15">
        <v>37622</v>
      </c>
      <c r="C178" s="12">
        <v>-44.300000000000004</v>
      </c>
      <c r="D178" s="12">
        <v>-31.8</v>
      </c>
      <c r="E178" s="12">
        <v>-6.2999999999999989</v>
      </c>
      <c r="F178" s="12">
        <v>-39</v>
      </c>
      <c r="H178" s="32"/>
      <c r="I178" s="15"/>
      <c r="Q178" s="32"/>
      <c r="V178" s="32"/>
      <c r="AB178" s="11"/>
      <c r="AJ178" s="32">
        <v>60</v>
      </c>
    </row>
    <row r="179" spans="1:36" ht="11.1" customHeight="1" x14ac:dyDescent="0.2">
      <c r="A179" s="32"/>
      <c r="B179" s="15" t="s">
        <v>29</v>
      </c>
      <c r="C179" s="12" t="s">
        <v>64</v>
      </c>
      <c r="D179" s="12" t="s">
        <v>64</v>
      </c>
      <c r="E179" s="12" t="s">
        <v>64</v>
      </c>
      <c r="F179" s="12" t="s">
        <v>64</v>
      </c>
      <c r="H179" s="32"/>
      <c r="I179" s="15"/>
      <c r="Q179" s="32"/>
      <c r="V179" s="32"/>
      <c r="AB179" s="11"/>
      <c r="AJ179" s="32"/>
    </row>
    <row r="180" spans="1:36" ht="11.1" customHeight="1" x14ac:dyDescent="0.2">
      <c r="A180" s="32"/>
      <c r="B180" s="15" t="s">
        <v>30</v>
      </c>
      <c r="C180" s="12">
        <v>-52.2</v>
      </c>
      <c r="D180" s="12">
        <v>-35.300000000000004</v>
      </c>
      <c r="E180" s="12">
        <v>-7.5999999999999979</v>
      </c>
      <c r="F180" s="12">
        <v>-47</v>
      </c>
      <c r="H180" s="32"/>
      <c r="I180" s="15"/>
      <c r="Q180" s="32"/>
      <c r="V180" s="32"/>
      <c r="AB180" s="11"/>
      <c r="AJ180" s="32">
        <v>61</v>
      </c>
    </row>
    <row r="181" spans="1:36" ht="11.1" customHeight="1" x14ac:dyDescent="0.2">
      <c r="A181" s="32"/>
      <c r="B181" s="15" t="s">
        <v>31</v>
      </c>
      <c r="C181" s="12" t="s">
        <v>64</v>
      </c>
      <c r="D181" s="12" t="s">
        <v>64</v>
      </c>
      <c r="E181" s="12" t="s">
        <v>64</v>
      </c>
      <c r="F181" s="12" t="s">
        <v>64</v>
      </c>
      <c r="H181" s="32"/>
      <c r="I181" s="15"/>
      <c r="Q181" s="32"/>
      <c r="V181" s="32"/>
      <c r="AB181" s="11"/>
      <c r="AJ181" s="32"/>
    </row>
    <row r="182" spans="1:36" ht="11.1" customHeight="1" x14ac:dyDescent="0.2">
      <c r="A182" s="32"/>
      <c r="B182" s="15" t="s">
        <v>32</v>
      </c>
      <c r="C182" s="12">
        <v>-50.8</v>
      </c>
      <c r="D182" s="12">
        <v>-36.900000000000006</v>
      </c>
      <c r="E182" s="12">
        <v>-7</v>
      </c>
      <c r="F182" s="12">
        <v>-42</v>
      </c>
      <c r="H182" s="32"/>
      <c r="I182" s="15"/>
      <c r="Q182" s="32"/>
      <c r="V182" s="32"/>
      <c r="AB182" s="11"/>
      <c r="AJ182" s="32">
        <v>62</v>
      </c>
    </row>
    <row r="183" spans="1:36" ht="11.1" customHeight="1" x14ac:dyDescent="0.2">
      <c r="A183" s="32"/>
      <c r="B183" s="15" t="s">
        <v>33</v>
      </c>
      <c r="C183" s="12" t="s">
        <v>64</v>
      </c>
      <c r="D183" s="12" t="s">
        <v>64</v>
      </c>
      <c r="E183" s="12" t="s">
        <v>64</v>
      </c>
      <c r="F183" s="12" t="s">
        <v>64</v>
      </c>
      <c r="H183" s="32"/>
      <c r="I183" s="15"/>
      <c r="Q183" s="32"/>
      <c r="V183" s="32"/>
      <c r="AB183" s="11"/>
      <c r="AJ183" s="32"/>
    </row>
    <row r="184" spans="1:36" ht="11.1" customHeight="1" x14ac:dyDescent="0.2">
      <c r="A184" s="32"/>
      <c r="B184" s="15" t="s">
        <v>34</v>
      </c>
      <c r="C184" s="12">
        <v>-47</v>
      </c>
      <c r="D184" s="12">
        <v>-47</v>
      </c>
      <c r="E184" s="12">
        <v>-6.4</v>
      </c>
      <c r="F184" s="12">
        <v>-43</v>
      </c>
      <c r="H184" s="32"/>
      <c r="I184" s="15"/>
      <c r="Q184" s="32"/>
      <c r="V184" s="32"/>
      <c r="AB184" s="11"/>
      <c r="AJ184" s="32">
        <v>63</v>
      </c>
    </row>
    <row r="185" spans="1:36" ht="11.1" customHeight="1" x14ac:dyDescent="0.2">
      <c r="A185" s="32"/>
      <c r="B185" s="15" t="s">
        <v>35</v>
      </c>
      <c r="C185" s="12" t="s">
        <v>64</v>
      </c>
      <c r="D185" s="12" t="s">
        <v>64</v>
      </c>
      <c r="E185" s="12" t="s">
        <v>64</v>
      </c>
      <c r="F185" s="12" t="s">
        <v>64</v>
      </c>
      <c r="H185" s="32"/>
      <c r="I185" s="15"/>
      <c r="Q185" s="32"/>
      <c r="V185" s="32"/>
      <c r="AB185" s="11"/>
      <c r="AJ185" s="32"/>
    </row>
    <row r="186" spans="1:36" ht="11.1" customHeight="1" x14ac:dyDescent="0.2">
      <c r="A186" s="32"/>
      <c r="B186" s="15" t="s">
        <v>36</v>
      </c>
      <c r="C186" s="12">
        <v>-41.6</v>
      </c>
      <c r="D186" s="12">
        <v>-29.799999999999997</v>
      </c>
      <c r="E186" s="12">
        <v>6</v>
      </c>
      <c r="F186" s="12">
        <v>-40</v>
      </c>
      <c r="H186" s="32"/>
      <c r="I186" s="15"/>
      <c r="Q186" s="32"/>
      <c r="V186" s="32"/>
      <c r="AB186" s="11"/>
      <c r="AJ186" s="32">
        <v>64</v>
      </c>
    </row>
    <row r="187" spans="1:36" ht="11.1" customHeight="1" x14ac:dyDescent="0.2">
      <c r="A187" s="32"/>
      <c r="B187" s="15" t="s">
        <v>37</v>
      </c>
      <c r="C187" s="12" t="s">
        <v>64</v>
      </c>
      <c r="D187" s="12" t="s">
        <v>64</v>
      </c>
      <c r="E187" s="12" t="s">
        <v>64</v>
      </c>
      <c r="F187" s="12" t="s">
        <v>64</v>
      </c>
      <c r="H187" s="32"/>
      <c r="I187" s="15"/>
      <c r="Q187" s="32"/>
      <c r="V187" s="32"/>
      <c r="AB187" s="11"/>
      <c r="AJ187" s="32"/>
    </row>
    <row r="188" spans="1:36" ht="11.1" customHeight="1" x14ac:dyDescent="0.2">
      <c r="A188" s="32"/>
      <c r="B188" s="15" t="s">
        <v>38</v>
      </c>
      <c r="C188" s="12">
        <v>-44.4</v>
      </c>
      <c r="D188" s="12">
        <v>-30.8</v>
      </c>
      <c r="E188" s="12">
        <v>2.4899999999999975</v>
      </c>
      <c r="F188" s="12">
        <v>-37</v>
      </c>
      <c r="H188" s="32"/>
      <c r="I188" s="15"/>
      <c r="Q188" s="32"/>
      <c r="V188" s="32"/>
      <c r="AB188" s="11"/>
      <c r="AJ188" s="32">
        <v>65</v>
      </c>
    </row>
    <row r="189" spans="1:36" ht="11.1" customHeight="1" x14ac:dyDescent="0.2">
      <c r="A189" s="32"/>
      <c r="B189" s="15" t="s">
        <v>62</v>
      </c>
      <c r="C189" s="12" t="s">
        <v>64</v>
      </c>
      <c r="D189" s="12" t="s">
        <v>64</v>
      </c>
      <c r="E189" s="12" t="s">
        <v>64</v>
      </c>
      <c r="F189" s="12" t="s">
        <v>64</v>
      </c>
      <c r="H189" s="32"/>
      <c r="I189" s="15"/>
      <c r="Q189" s="32"/>
      <c r="V189" s="32"/>
      <c r="AB189" s="11"/>
      <c r="AJ189" s="32"/>
    </row>
    <row r="190" spans="1:36" ht="11.1" customHeight="1" x14ac:dyDescent="0.2">
      <c r="A190" s="32"/>
      <c r="B190" s="15">
        <v>37987</v>
      </c>
      <c r="C190" s="12">
        <v>-35.1</v>
      </c>
      <c r="D190" s="12">
        <v>-28.9</v>
      </c>
      <c r="E190" s="12">
        <v>15.799999999999997</v>
      </c>
      <c r="F190" s="12">
        <v>-18.300000000000004</v>
      </c>
      <c r="H190" s="32"/>
      <c r="I190" s="15"/>
      <c r="Q190" s="32"/>
      <c r="V190" s="32"/>
      <c r="AB190" s="11"/>
      <c r="AJ190" s="32">
        <v>66</v>
      </c>
    </row>
    <row r="191" spans="1:36" ht="11.1" customHeight="1" x14ac:dyDescent="0.2">
      <c r="A191" s="32"/>
      <c r="B191" s="15" t="s">
        <v>29</v>
      </c>
      <c r="C191" s="12" t="s">
        <v>64</v>
      </c>
      <c r="D191" s="12" t="s">
        <v>64</v>
      </c>
      <c r="E191" s="12" t="s">
        <v>64</v>
      </c>
      <c r="F191" s="12" t="s">
        <v>64</v>
      </c>
      <c r="H191" s="32"/>
      <c r="I191" s="15"/>
      <c r="Q191" s="32"/>
      <c r="V191" s="32"/>
      <c r="AB191" s="11"/>
      <c r="AJ191" s="32"/>
    </row>
    <row r="192" spans="1:36" ht="11.1" customHeight="1" x14ac:dyDescent="0.2">
      <c r="A192" s="32"/>
      <c r="B192" s="15" t="s">
        <v>30</v>
      </c>
      <c r="C192" s="12">
        <v>-35.999999999999993</v>
      </c>
      <c r="D192" s="12">
        <v>-31.1</v>
      </c>
      <c r="E192" s="12">
        <v>15</v>
      </c>
      <c r="F192" s="12">
        <v>-35.1</v>
      </c>
      <c r="H192" s="32"/>
      <c r="I192" s="15"/>
      <c r="Q192" s="32"/>
      <c r="V192" s="32"/>
      <c r="AB192" s="11"/>
      <c r="AJ192" s="32">
        <v>67</v>
      </c>
    </row>
    <row r="193" spans="1:36" ht="11.1" customHeight="1" x14ac:dyDescent="0.2">
      <c r="A193" s="32"/>
      <c r="B193" s="15" t="s">
        <v>31</v>
      </c>
      <c r="C193" s="12" t="s">
        <v>64</v>
      </c>
      <c r="D193" s="12" t="s">
        <v>64</v>
      </c>
      <c r="E193" s="12" t="s">
        <v>64</v>
      </c>
      <c r="F193" s="12" t="s">
        <v>64</v>
      </c>
      <c r="H193" s="32"/>
      <c r="I193" s="15"/>
      <c r="Q193" s="32"/>
      <c r="V193" s="32"/>
      <c r="AB193" s="11"/>
      <c r="AJ193" s="32"/>
    </row>
    <row r="194" spans="1:36" ht="11.1" customHeight="1" x14ac:dyDescent="0.2">
      <c r="A194" s="32"/>
      <c r="B194" s="15" t="s">
        <v>32</v>
      </c>
      <c r="C194" s="12">
        <v>-39.4</v>
      </c>
      <c r="D194" s="12">
        <v>-26.299999999999997</v>
      </c>
      <c r="E194" s="12">
        <v>10.800000000000004</v>
      </c>
      <c r="F194" s="12">
        <v>-27.700000000000003</v>
      </c>
      <c r="H194" s="32"/>
      <c r="I194" s="15"/>
      <c r="Q194" s="32"/>
      <c r="V194" s="32"/>
      <c r="AB194" s="11"/>
      <c r="AJ194" s="32">
        <v>68</v>
      </c>
    </row>
    <row r="195" spans="1:36" ht="11.1" customHeight="1" x14ac:dyDescent="0.2">
      <c r="A195" s="32"/>
      <c r="B195" s="15" t="s">
        <v>33</v>
      </c>
      <c r="C195" s="12" t="s">
        <v>64</v>
      </c>
      <c r="D195" s="12" t="s">
        <v>64</v>
      </c>
      <c r="E195" s="12" t="s">
        <v>64</v>
      </c>
      <c r="F195" s="12" t="s">
        <v>64</v>
      </c>
      <c r="H195" s="32"/>
      <c r="I195" s="15"/>
      <c r="Q195" s="32"/>
      <c r="V195" s="32"/>
      <c r="AB195" s="11"/>
      <c r="AJ195" s="32"/>
    </row>
    <row r="196" spans="1:36" ht="11.1" customHeight="1" x14ac:dyDescent="0.2">
      <c r="A196" s="32"/>
      <c r="B196" s="15" t="s">
        <v>34</v>
      </c>
      <c r="C196" s="12">
        <v>-39</v>
      </c>
      <c r="D196" s="12">
        <v>-27.9</v>
      </c>
      <c r="E196" s="12">
        <v>2</v>
      </c>
      <c r="F196" s="12">
        <v>-28</v>
      </c>
      <c r="H196" s="32"/>
      <c r="I196" s="15"/>
      <c r="Q196" s="32"/>
      <c r="V196" s="32"/>
      <c r="AB196" s="11"/>
      <c r="AJ196" s="32">
        <v>69</v>
      </c>
    </row>
    <row r="197" spans="1:36" ht="11.1" customHeight="1" x14ac:dyDescent="0.2">
      <c r="A197" s="32"/>
      <c r="B197" s="15" t="s">
        <v>35</v>
      </c>
      <c r="C197" s="12" t="s">
        <v>64</v>
      </c>
      <c r="D197" s="12" t="s">
        <v>64</v>
      </c>
      <c r="E197" s="12" t="s">
        <v>64</v>
      </c>
      <c r="F197" s="12" t="s">
        <v>64</v>
      </c>
      <c r="H197" s="32"/>
      <c r="I197" s="15"/>
      <c r="Q197" s="32"/>
      <c r="R197" s="12" t="s">
        <v>64</v>
      </c>
      <c r="V197" s="32"/>
      <c r="AB197" s="11"/>
      <c r="AJ197" s="32"/>
    </row>
    <row r="198" spans="1:36" ht="11.1" customHeight="1" x14ac:dyDescent="0.2">
      <c r="A198" s="32"/>
      <c r="B198" s="15" t="s">
        <v>36</v>
      </c>
      <c r="C198" s="12">
        <v>-42.3</v>
      </c>
      <c r="D198" s="12">
        <v>-27.7</v>
      </c>
      <c r="E198" s="12">
        <v>-4.9000000000000012</v>
      </c>
      <c r="F198" s="12">
        <v>-67.099999999999994</v>
      </c>
      <c r="H198" s="32"/>
      <c r="I198" s="15"/>
      <c r="Q198" s="32"/>
      <c r="R198" s="12" t="s">
        <v>64</v>
      </c>
      <c r="V198" s="32"/>
      <c r="AB198" s="11"/>
      <c r="AJ198" s="32">
        <v>70</v>
      </c>
    </row>
    <row r="199" spans="1:36" ht="11.1" customHeight="1" x14ac:dyDescent="0.2">
      <c r="A199" s="32"/>
      <c r="B199" s="15" t="s">
        <v>37</v>
      </c>
      <c r="C199" s="12" t="s">
        <v>64</v>
      </c>
      <c r="D199" s="12" t="s">
        <v>64</v>
      </c>
      <c r="E199" s="12" t="s">
        <v>64</v>
      </c>
      <c r="F199" s="12" t="s">
        <v>64</v>
      </c>
      <c r="H199" s="32"/>
      <c r="I199" s="15"/>
      <c r="Q199" s="32"/>
      <c r="R199" s="12" t="s">
        <v>64</v>
      </c>
      <c r="V199" s="32"/>
      <c r="AB199" s="11"/>
      <c r="AJ199" s="32"/>
    </row>
    <row r="200" spans="1:36" ht="11.1" customHeight="1" x14ac:dyDescent="0.2">
      <c r="A200" s="32"/>
      <c r="B200" s="15" t="s">
        <v>38</v>
      </c>
      <c r="C200" s="12">
        <v>-41.1</v>
      </c>
      <c r="D200" s="12">
        <v>-27.5</v>
      </c>
      <c r="E200" s="12">
        <v>-7.6999999999999993</v>
      </c>
      <c r="F200" s="12">
        <v>-46.5</v>
      </c>
      <c r="H200" s="32"/>
      <c r="I200" s="15"/>
      <c r="Q200" s="32"/>
      <c r="R200" s="12" t="s">
        <v>64</v>
      </c>
      <c r="V200" s="32"/>
      <c r="AB200" s="11"/>
      <c r="AJ200" s="32">
        <v>71</v>
      </c>
    </row>
    <row r="201" spans="1:36" ht="11.1" customHeight="1" x14ac:dyDescent="0.2">
      <c r="A201" s="32"/>
      <c r="B201" s="15" t="s">
        <v>62</v>
      </c>
      <c r="C201" s="12" t="s">
        <v>64</v>
      </c>
      <c r="D201" s="12" t="s">
        <v>64</v>
      </c>
      <c r="E201" s="12" t="s">
        <v>64</v>
      </c>
      <c r="F201" s="12" t="s">
        <v>64</v>
      </c>
      <c r="H201" s="32"/>
      <c r="I201" s="15"/>
      <c r="Q201" s="32"/>
      <c r="R201" s="12" t="s">
        <v>64</v>
      </c>
      <c r="V201" s="32"/>
      <c r="AB201" s="11"/>
      <c r="AJ201" s="32"/>
    </row>
    <row r="202" spans="1:36" ht="11.1" customHeight="1" x14ac:dyDescent="0.2">
      <c r="A202" s="32"/>
      <c r="B202" s="15">
        <v>38353</v>
      </c>
      <c r="C202" s="12">
        <v>-41.2</v>
      </c>
      <c r="D202" s="12">
        <v>-45.2</v>
      </c>
      <c r="E202" s="12">
        <v>-12</v>
      </c>
      <c r="F202" s="12">
        <v>-41.8</v>
      </c>
      <c r="H202" s="32"/>
      <c r="I202" s="15"/>
      <c r="Q202" s="32"/>
      <c r="R202" s="12" t="s">
        <v>64</v>
      </c>
      <c r="V202" s="32"/>
      <c r="AB202" s="11"/>
      <c r="AJ202" s="32">
        <v>72</v>
      </c>
    </row>
    <row r="203" spans="1:36" ht="11.1" customHeight="1" x14ac:dyDescent="0.2">
      <c r="A203" s="32"/>
      <c r="B203" s="15" t="s">
        <v>29</v>
      </c>
      <c r="C203" s="12" t="s">
        <v>64</v>
      </c>
      <c r="D203" s="12" t="s">
        <v>64</v>
      </c>
      <c r="E203" s="12" t="s">
        <v>64</v>
      </c>
      <c r="F203" s="12" t="s">
        <v>64</v>
      </c>
      <c r="H203" s="32"/>
      <c r="I203" s="15"/>
      <c r="Q203" s="32"/>
      <c r="R203" s="12" t="s">
        <v>64</v>
      </c>
      <c r="V203" s="32"/>
      <c r="AB203" s="11"/>
      <c r="AJ203" s="32"/>
    </row>
    <row r="204" spans="1:36" ht="11.1" customHeight="1" x14ac:dyDescent="0.2">
      <c r="A204" s="32"/>
      <c r="B204" s="15" t="s">
        <v>30</v>
      </c>
      <c r="C204" s="12">
        <v>-45.7</v>
      </c>
      <c r="D204" s="12">
        <v>-29.4</v>
      </c>
      <c r="E204" s="12">
        <v>-7.5999999999999979</v>
      </c>
      <c r="F204" s="12">
        <v>-40.300000000000004</v>
      </c>
      <c r="H204" s="32"/>
      <c r="I204" s="15"/>
      <c r="Q204" s="32"/>
      <c r="R204" s="12" t="s">
        <v>64</v>
      </c>
      <c r="V204" s="32"/>
      <c r="AB204" s="11"/>
      <c r="AJ204" s="32">
        <v>73</v>
      </c>
    </row>
    <row r="205" spans="1:36" ht="11.1" customHeight="1" x14ac:dyDescent="0.2">
      <c r="A205" s="32"/>
      <c r="B205" s="15" t="s">
        <v>31</v>
      </c>
      <c r="C205" s="12" t="s">
        <v>64</v>
      </c>
      <c r="D205" s="12" t="s">
        <v>64</v>
      </c>
      <c r="E205" s="12" t="s">
        <v>64</v>
      </c>
      <c r="F205" s="12" t="s">
        <v>64</v>
      </c>
      <c r="H205" s="32"/>
      <c r="I205" s="15"/>
      <c r="Q205" s="32"/>
      <c r="R205" s="12" t="s">
        <v>64</v>
      </c>
      <c r="V205" s="32"/>
      <c r="AB205" s="11"/>
      <c r="AJ205" s="32"/>
    </row>
    <row r="206" spans="1:36" ht="11.1" customHeight="1" x14ac:dyDescent="0.2">
      <c r="A206" s="32"/>
      <c r="B206" s="15" t="s">
        <v>32</v>
      </c>
      <c r="C206" s="12">
        <v>-39.6</v>
      </c>
      <c r="D206" s="12">
        <v>-28.699999999999996</v>
      </c>
      <c r="E206" s="12">
        <v>-6.2999999999999989</v>
      </c>
      <c r="F206" s="12">
        <v>-35.300000000000004</v>
      </c>
      <c r="H206" s="32"/>
      <c r="I206" s="15"/>
      <c r="Q206" s="32"/>
      <c r="R206" s="12" t="s">
        <v>64</v>
      </c>
      <c r="V206" s="32"/>
      <c r="AB206" s="11"/>
      <c r="AJ206" s="32">
        <v>74</v>
      </c>
    </row>
    <row r="207" spans="1:36" ht="11.1" customHeight="1" x14ac:dyDescent="0.2">
      <c r="A207" s="32"/>
      <c r="B207" s="15" t="s">
        <v>33</v>
      </c>
      <c r="C207" s="12" t="s">
        <v>64</v>
      </c>
      <c r="D207" s="12" t="s">
        <v>64</v>
      </c>
      <c r="E207" s="12" t="s">
        <v>64</v>
      </c>
      <c r="F207" s="12" t="s">
        <v>64</v>
      </c>
      <c r="H207" s="32"/>
      <c r="I207" s="15"/>
      <c r="Q207" s="32"/>
      <c r="R207" s="12" t="s">
        <v>64</v>
      </c>
      <c r="V207" s="32"/>
      <c r="AB207" s="11"/>
      <c r="AJ207" s="32"/>
    </row>
    <row r="208" spans="1:36" ht="11.1" customHeight="1" x14ac:dyDescent="0.2">
      <c r="A208" s="32"/>
      <c r="B208" s="15" t="s">
        <v>34</v>
      </c>
      <c r="C208" s="12">
        <v>-36.5</v>
      </c>
      <c r="D208" s="12">
        <v>-22.2</v>
      </c>
      <c r="E208" s="12">
        <v>-3.9000000000000021</v>
      </c>
      <c r="F208" s="12">
        <v>-26.599999999999998</v>
      </c>
      <c r="H208" s="32"/>
      <c r="I208" s="15"/>
      <c r="Q208" s="32"/>
      <c r="R208" s="12" t="s">
        <v>64</v>
      </c>
      <c r="V208" s="32"/>
      <c r="AB208" s="11"/>
      <c r="AJ208" s="32">
        <v>75</v>
      </c>
    </row>
    <row r="209" spans="1:36" ht="11.1" customHeight="1" x14ac:dyDescent="0.2">
      <c r="B209" s="15" t="s">
        <v>35</v>
      </c>
      <c r="C209" s="12" t="s">
        <v>64</v>
      </c>
      <c r="D209" s="12" t="s">
        <v>64</v>
      </c>
      <c r="E209" s="12" t="s">
        <v>64</v>
      </c>
      <c r="F209" s="12" t="s">
        <v>64</v>
      </c>
      <c r="H209" s="32"/>
      <c r="I209" s="15"/>
      <c r="Q209" s="32"/>
      <c r="R209" s="12" t="s">
        <v>64</v>
      </c>
      <c r="V209" s="32"/>
      <c r="AB209" s="11"/>
      <c r="AJ209" s="32"/>
    </row>
    <row r="210" spans="1:36" ht="11.1" customHeight="1" x14ac:dyDescent="0.2">
      <c r="A210" s="32"/>
      <c r="B210" s="15" t="s">
        <v>36</v>
      </c>
      <c r="C210" s="12">
        <v>-34.69</v>
      </c>
      <c r="D210" s="12">
        <v>-22.590000000000003</v>
      </c>
      <c r="E210" s="12">
        <v>-3.8999999999999986</v>
      </c>
      <c r="F210" s="12">
        <v>-27</v>
      </c>
      <c r="H210" s="32"/>
      <c r="I210" s="15"/>
      <c r="Q210" s="32"/>
      <c r="R210" s="12" t="s">
        <v>64</v>
      </c>
      <c r="V210" s="32"/>
      <c r="AB210" s="11"/>
      <c r="AJ210" s="32">
        <v>76</v>
      </c>
    </row>
    <row r="211" spans="1:36" ht="11.1" customHeight="1" x14ac:dyDescent="0.2">
      <c r="A211" s="32"/>
      <c r="B211" s="15" t="s">
        <v>37</v>
      </c>
      <c r="C211" s="12" t="s">
        <v>64</v>
      </c>
      <c r="D211" s="12" t="s">
        <v>64</v>
      </c>
      <c r="E211" s="12" t="s">
        <v>64</v>
      </c>
      <c r="F211" s="12" t="s">
        <v>64</v>
      </c>
      <c r="H211" s="32"/>
      <c r="I211" s="15"/>
      <c r="Q211" s="32"/>
      <c r="R211" s="12" t="s">
        <v>64</v>
      </c>
      <c r="V211" s="32"/>
      <c r="AB211" s="11"/>
      <c r="AJ211" s="32"/>
    </row>
    <row r="212" spans="1:36" ht="11.1" customHeight="1" x14ac:dyDescent="0.2">
      <c r="A212" s="32"/>
      <c r="B212" s="15" t="s">
        <v>38</v>
      </c>
      <c r="C212" s="12">
        <v>-37</v>
      </c>
      <c r="D212" s="12">
        <v>-25.89</v>
      </c>
      <c r="E212" s="12">
        <v>-7.4</v>
      </c>
      <c r="F212" s="12">
        <v>-30.499999999999996</v>
      </c>
      <c r="H212" s="32"/>
      <c r="I212" s="15"/>
      <c r="Q212" s="32"/>
      <c r="R212" s="12" t="s">
        <v>64</v>
      </c>
      <c r="V212" s="32"/>
      <c r="AB212" s="11"/>
      <c r="AJ212" s="32">
        <v>77</v>
      </c>
    </row>
    <row r="213" spans="1:36" ht="11.1" customHeight="1" x14ac:dyDescent="0.2">
      <c r="A213" s="32"/>
      <c r="B213" s="15" t="s">
        <v>62</v>
      </c>
      <c r="C213" s="12" t="s">
        <v>64</v>
      </c>
      <c r="D213" s="12" t="s">
        <v>64</v>
      </c>
      <c r="E213" s="12" t="s">
        <v>64</v>
      </c>
      <c r="F213" s="12" t="s">
        <v>64</v>
      </c>
      <c r="H213" s="32"/>
      <c r="I213" s="15"/>
      <c r="Q213" s="32"/>
      <c r="R213" s="12" t="s">
        <v>64</v>
      </c>
      <c r="AB213" s="11"/>
    </row>
    <row r="214" spans="1:36" ht="11.1" customHeight="1" x14ac:dyDescent="0.2">
      <c r="A214" s="32"/>
      <c r="B214" s="15">
        <v>38718</v>
      </c>
      <c r="C214" s="12">
        <v>-34</v>
      </c>
      <c r="D214" s="12">
        <v>-22.91</v>
      </c>
      <c r="E214" s="12">
        <v>1.5000000000000036</v>
      </c>
      <c r="F214" s="12">
        <v>-21.699999999999996</v>
      </c>
      <c r="H214" s="32"/>
      <c r="I214" s="15"/>
      <c r="Q214" s="32"/>
      <c r="R214" s="12" t="s">
        <v>64</v>
      </c>
      <c r="V214" s="32"/>
      <c r="AB214" s="11"/>
      <c r="AJ214" s="32">
        <v>78</v>
      </c>
    </row>
    <row r="215" spans="1:36" ht="11.1" customHeight="1" x14ac:dyDescent="0.2">
      <c r="A215" s="32"/>
      <c r="B215" s="15" t="s">
        <v>29</v>
      </c>
      <c r="C215" s="12" t="s">
        <v>64</v>
      </c>
      <c r="D215" s="12" t="s">
        <v>64</v>
      </c>
      <c r="E215" s="12" t="s">
        <v>64</v>
      </c>
      <c r="F215" s="12" t="s">
        <v>64</v>
      </c>
      <c r="H215" s="32"/>
      <c r="I215" s="15"/>
      <c r="Q215" s="32"/>
      <c r="R215" s="12" t="s">
        <v>64</v>
      </c>
      <c r="V215" s="32"/>
      <c r="AB215" s="11"/>
      <c r="AJ215" s="32"/>
    </row>
    <row r="216" spans="1:36" ht="11.1" customHeight="1" x14ac:dyDescent="0.2">
      <c r="A216" s="32"/>
      <c r="B216" s="15" t="s">
        <v>30</v>
      </c>
      <c r="C216" s="12">
        <v>-37.900000000000006</v>
      </c>
      <c r="D216" s="12">
        <v>-29.700000000000003</v>
      </c>
      <c r="E216" s="12">
        <v>-7.5</v>
      </c>
      <c r="F216" s="12">
        <v>-23.4</v>
      </c>
      <c r="H216" s="32"/>
      <c r="I216" s="15"/>
      <c r="Q216" s="32"/>
      <c r="R216" s="12" t="s">
        <v>64</v>
      </c>
      <c r="V216" s="32"/>
      <c r="AB216" s="11"/>
      <c r="AJ216" s="32">
        <v>79</v>
      </c>
    </row>
    <row r="217" spans="1:36" ht="11.1" customHeight="1" x14ac:dyDescent="0.2">
      <c r="A217" s="32"/>
      <c r="B217" s="15" t="s">
        <v>31</v>
      </c>
      <c r="C217" s="12" t="s">
        <v>64</v>
      </c>
      <c r="D217" s="12" t="s">
        <v>64</v>
      </c>
      <c r="E217" s="12" t="s">
        <v>64</v>
      </c>
      <c r="F217" s="12" t="s">
        <v>64</v>
      </c>
      <c r="H217" s="32"/>
      <c r="I217" s="15"/>
      <c r="Q217" s="32"/>
      <c r="R217" s="12" t="s">
        <v>64</v>
      </c>
      <c r="V217" s="32"/>
      <c r="AB217" s="11"/>
      <c r="AJ217" s="32"/>
    </row>
    <row r="218" spans="1:36" ht="11.1" customHeight="1" x14ac:dyDescent="0.2">
      <c r="A218" s="32"/>
      <c r="B218" s="15" t="s">
        <v>32</v>
      </c>
      <c r="C218" s="12">
        <v>-25.5</v>
      </c>
      <c r="D218" s="12">
        <v>-23.5</v>
      </c>
      <c r="E218" s="12">
        <v>1.3000000000000025</v>
      </c>
      <c r="F218" s="12">
        <v>-15</v>
      </c>
      <c r="H218" s="32"/>
      <c r="I218" s="15"/>
      <c r="Q218" s="32"/>
      <c r="R218" s="12" t="s">
        <v>64</v>
      </c>
      <c r="V218" s="32"/>
      <c r="AB218" s="11"/>
      <c r="AJ218" s="32">
        <v>80</v>
      </c>
    </row>
    <row r="219" spans="1:36" ht="11.1" customHeight="1" x14ac:dyDescent="0.2">
      <c r="A219" s="32"/>
      <c r="B219" s="15" t="s">
        <v>33</v>
      </c>
      <c r="C219" s="12" t="s">
        <v>64</v>
      </c>
      <c r="D219" s="12" t="s">
        <v>64</v>
      </c>
      <c r="E219" s="12" t="s">
        <v>64</v>
      </c>
      <c r="F219" s="12" t="s">
        <v>64</v>
      </c>
      <c r="H219" s="32"/>
      <c r="I219" s="15"/>
      <c r="Q219" s="32"/>
      <c r="R219" s="12" t="s">
        <v>64</v>
      </c>
      <c r="V219" s="32"/>
      <c r="AB219" s="11"/>
      <c r="AJ219" s="32"/>
    </row>
    <row r="220" spans="1:36" ht="11.1" customHeight="1" x14ac:dyDescent="0.2">
      <c r="A220" s="32"/>
      <c r="B220" s="15" t="s">
        <v>34</v>
      </c>
      <c r="C220" s="12">
        <v>-25.1</v>
      </c>
      <c r="D220" s="12">
        <v>-21</v>
      </c>
      <c r="E220" s="12">
        <v>10.999999999999993</v>
      </c>
      <c r="F220" s="12">
        <v>-10.999999999999993</v>
      </c>
      <c r="H220" s="32"/>
      <c r="I220" s="15"/>
      <c r="Q220" s="32"/>
      <c r="R220" s="12" t="s">
        <v>64</v>
      </c>
      <c r="V220" s="32"/>
      <c r="AB220" s="11"/>
      <c r="AJ220" s="32">
        <v>81</v>
      </c>
    </row>
    <row r="221" spans="1:36" ht="11.1" customHeight="1" x14ac:dyDescent="0.2">
      <c r="A221" s="32"/>
      <c r="B221" s="15" t="s">
        <v>35</v>
      </c>
      <c r="C221" s="12" t="s">
        <v>64</v>
      </c>
      <c r="D221" s="12" t="s">
        <v>64</v>
      </c>
      <c r="E221" s="12" t="s">
        <v>64</v>
      </c>
      <c r="F221" s="12" t="s">
        <v>64</v>
      </c>
      <c r="H221" s="32"/>
      <c r="I221" s="15"/>
      <c r="Q221" s="32"/>
      <c r="R221" s="12" t="s">
        <v>64</v>
      </c>
      <c r="V221" s="32"/>
      <c r="AB221" s="11"/>
      <c r="AJ221" s="32"/>
    </row>
    <row r="222" spans="1:36" ht="11.1" customHeight="1" x14ac:dyDescent="0.2">
      <c r="A222" s="32"/>
      <c r="B222" s="15" t="s">
        <v>36</v>
      </c>
      <c r="C222" s="12">
        <v>-25.799999999999997</v>
      </c>
      <c r="D222" s="12">
        <v>-24.099999999999998</v>
      </c>
      <c r="E222" s="12">
        <v>3.2000000000000046</v>
      </c>
      <c r="F222" s="12">
        <v>-14.599999999999994</v>
      </c>
      <c r="H222" s="32"/>
      <c r="I222" s="15"/>
      <c r="Q222" s="32"/>
      <c r="R222" s="12" t="s">
        <v>64</v>
      </c>
      <c r="V222" s="32"/>
      <c r="AB222" s="11"/>
      <c r="AJ222" s="32">
        <v>82</v>
      </c>
    </row>
    <row r="223" spans="1:36" ht="11.1" customHeight="1" x14ac:dyDescent="0.2">
      <c r="A223" s="32"/>
      <c r="B223" s="15" t="s">
        <v>37</v>
      </c>
      <c r="C223" s="12" t="s">
        <v>64</v>
      </c>
      <c r="D223" s="12" t="s">
        <v>64</v>
      </c>
      <c r="E223" s="12" t="s">
        <v>64</v>
      </c>
      <c r="F223" s="12" t="s">
        <v>64</v>
      </c>
      <c r="H223" s="32"/>
      <c r="I223" s="15"/>
      <c r="Q223" s="32"/>
      <c r="R223" s="12" t="s">
        <v>64</v>
      </c>
      <c r="V223" s="32"/>
      <c r="AB223" s="11"/>
      <c r="AJ223" s="32"/>
    </row>
    <row r="224" spans="1:36" ht="11.1" customHeight="1" x14ac:dyDescent="0.2">
      <c r="A224" s="32"/>
      <c r="B224" s="15" t="s">
        <v>38</v>
      </c>
      <c r="C224" s="12">
        <v>-27.4</v>
      </c>
      <c r="D224" s="38"/>
      <c r="E224" s="12">
        <v>11.600000000000007</v>
      </c>
      <c r="F224" s="12">
        <v>-3.6999999999999957</v>
      </c>
      <c r="H224" s="32"/>
      <c r="I224" s="15"/>
      <c r="Q224" s="32"/>
      <c r="R224" s="12" t="s">
        <v>64</v>
      </c>
      <c r="V224" s="32"/>
      <c r="AB224" s="11"/>
      <c r="AJ224" s="32">
        <v>83</v>
      </c>
    </row>
    <row r="225" spans="1:36" ht="11.1" customHeight="1" x14ac:dyDescent="0.2">
      <c r="A225" s="32"/>
      <c r="B225" s="15" t="s">
        <v>62</v>
      </c>
      <c r="C225" s="12" t="s">
        <v>64</v>
      </c>
      <c r="D225" s="12" t="s">
        <v>64</v>
      </c>
      <c r="E225" s="12" t="s">
        <v>64</v>
      </c>
      <c r="F225" s="12" t="s">
        <v>64</v>
      </c>
      <c r="H225" s="32"/>
      <c r="I225" s="15"/>
      <c r="Q225" s="32"/>
      <c r="R225" s="12" t="s">
        <v>64</v>
      </c>
      <c r="V225" s="32"/>
      <c r="AB225" s="11"/>
      <c r="AJ225" s="32"/>
    </row>
    <row r="226" spans="1:36" ht="11.1" customHeight="1" x14ac:dyDescent="0.2">
      <c r="A226" s="32"/>
      <c r="B226" s="15">
        <v>39083</v>
      </c>
      <c r="C226" s="12">
        <v>-22.509999999999998</v>
      </c>
      <c r="D226" s="12">
        <v>-20.299999999999997</v>
      </c>
      <c r="E226" s="12">
        <v>7.3000000000000016</v>
      </c>
      <c r="F226" s="12">
        <v>-5.7000000000000028</v>
      </c>
      <c r="H226" s="32"/>
      <c r="I226" s="15"/>
      <c r="Q226" s="32"/>
      <c r="R226" s="12" t="s">
        <v>64</v>
      </c>
      <c r="V226" s="32"/>
      <c r="AB226" s="11"/>
      <c r="AJ226" s="32">
        <v>84</v>
      </c>
    </row>
    <row r="227" spans="1:36" ht="11.1" customHeight="1" x14ac:dyDescent="0.2">
      <c r="A227" s="32"/>
      <c r="B227" s="15" t="s">
        <v>29</v>
      </c>
      <c r="C227" s="12" t="s">
        <v>64</v>
      </c>
      <c r="D227" s="12" t="s">
        <v>64</v>
      </c>
      <c r="E227" s="12" t="s">
        <v>64</v>
      </c>
      <c r="F227" s="12" t="s">
        <v>64</v>
      </c>
      <c r="H227" s="32"/>
      <c r="I227" s="15"/>
      <c r="Q227" s="32"/>
      <c r="R227" s="12" t="s">
        <v>64</v>
      </c>
      <c r="V227" s="32"/>
      <c r="AB227" s="11"/>
      <c r="AJ227" s="32"/>
    </row>
    <row r="228" spans="1:36" ht="11.1" customHeight="1" x14ac:dyDescent="0.2">
      <c r="A228" s="32"/>
      <c r="B228" s="15" t="s">
        <v>30</v>
      </c>
      <c r="C228" s="12">
        <v>-30.509999999999998</v>
      </c>
      <c r="D228" s="12">
        <v>-24.11</v>
      </c>
      <c r="E228" s="12">
        <v>8.2000000000000011</v>
      </c>
      <c r="F228" s="12">
        <v>-12.499999999999996</v>
      </c>
      <c r="H228" s="32"/>
      <c r="I228" s="15"/>
      <c r="R228" s="12" t="s">
        <v>64</v>
      </c>
      <c r="V228" s="32"/>
      <c r="AB228" s="11"/>
      <c r="AJ228" s="32">
        <v>85</v>
      </c>
    </row>
    <row r="229" spans="1:36" ht="11.1" customHeight="1" x14ac:dyDescent="0.2">
      <c r="A229" s="32"/>
      <c r="B229" s="15" t="s">
        <v>31</v>
      </c>
      <c r="C229" s="12" t="s">
        <v>64</v>
      </c>
      <c r="D229" s="12" t="s">
        <v>64</v>
      </c>
      <c r="E229" s="12" t="s">
        <v>64</v>
      </c>
      <c r="F229" s="12" t="s">
        <v>64</v>
      </c>
      <c r="H229" s="32"/>
      <c r="I229" s="15"/>
      <c r="Q229" s="32"/>
      <c r="R229" s="12" t="s">
        <v>64</v>
      </c>
      <c r="V229" s="32"/>
      <c r="AB229" s="11"/>
      <c r="AJ229" s="32"/>
    </row>
    <row r="230" spans="1:36" ht="11.1" customHeight="1" x14ac:dyDescent="0.2">
      <c r="A230" s="32"/>
      <c r="B230" s="15" t="s">
        <v>32</v>
      </c>
      <c r="C230" s="12">
        <v>-22.8</v>
      </c>
      <c r="D230" s="12">
        <v>-19.899999999999999</v>
      </c>
      <c r="E230" s="12">
        <v>9.3999999999999968</v>
      </c>
      <c r="F230" s="12">
        <v>-9.2999999999999972</v>
      </c>
      <c r="H230" s="32"/>
      <c r="I230" s="15"/>
      <c r="Q230" s="32"/>
      <c r="R230" s="12" t="s">
        <v>64</v>
      </c>
      <c r="V230" s="32"/>
      <c r="AB230" s="11"/>
      <c r="AJ230" s="32">
        <v>86</v>
      </c>
    </row>
    <row r="231" spans="1:36" ht="11.1" customHeight="1" x14ac:dyDescent="0.2">
      <c r="A231" s="32"/>
      <c r="B231" s="15" t="s">
        <v>33</v>
      </c>
      <c r="C231" s="12" t="s">
        <v>64</v>
      </c>
      <c r="D231" s="12" t="s">
        <v>64</v>
      </c>
      <c r="E231" s="12" t="s">
        <v>64</v>
      </c>
      <c r="F231" s="12" t="s">
        <v>64</v>
      </c>
      <c r="H231" s="32"/>
      <c r="I231" s="15"/>
      <c r="Q231" s="32"/>
      <c r="R231" s="12" t="s">
        <v>64</v>
      </c>
      <c r="V231" s="32"/>
      <c r="AB231" s="11"/>
      <c r="AJ231" s="32"/>
    </row>
    <row r="232" spans="1:36" ht="11.1" customHeight="1" x14ac:dyDescent="0.2">
      <c r="A232" s="32"/>
      <c r="B232" s="15" t="s">
        <v>34</v>
      </c>
      <c r="C232" s="12">
        <v>-14.299999999999997</v>
      </c>
      <c r="D232" s="12">
        <v>-18.600000000000001</v>
      </c>
      <c r="E232" s="12">
        <v>9.5100000000000033</v>
      </c>
      <c r="F232" s="12">
        <v>5.2000000000000028</v>
      </c>
      <c r="H232" s="32"/>
      <c r="I232" s="15"/>
      <c r="Q232" s="32"/>
      <c r="R232" s="12" t="s">
        <v>64</v>
      </c>
      <c r="V232" s="32"/>
      <c r="AB232" s="11"/>
      <c r="AJ232" s="32">
        <v>87</v>
      </c>
    </row>
    <row r="233" spans="1:36" ht="11.1" customHeight="1" x14ac:dyDescent="0.2">
      <c r="A233" s="32"/>
      <c r="B233" s="15" t="s">
        <v>35</v>
      </c>
      <c r="C233" s="12" t="s">
        <v>64</v>
      </c>
      <c r="D233" s="12" t="s">
        <v>64</v>
      </c>
      <c r="E233" s="12" t="s">
        <v>64</v>
      </c>
      <c r="F233" s="12" t="s">
        <v>64</v>
      </c>
      <c r="I233" s="15"/>
      <c r="Q233" s="32"/>
      <c r="R233" s="12" t="s">
        <v>64</v>
      </c>
      <c r="V233" s="32"/>
      <c r="AB233" s="11"/>
      <c r="AJ233" s="32"/>
    </row>
    <row r="234" spans="1:36" ht="11.1" customHeight="1" x14ac:dyDescent="0.2">
      <c r="A234" s="32"/>
      <c r="B234" s="15" t="s">
        <v>36</v>
      </c>
      <c r="C234" s="12">
        <v>-16.700000000000003</v>
      </c>
      <c r="D234" s="12">
        <v>-18.3</v>
      </c>
      <c r="E234" s="12">
        <v>6.7</v>
      </c>
      <c r="F234" s="12">
        <v>-1.1000000000000014</v>
      </c>
      <c r="H234" s="32"/>
      <c r="I234" s="15"/>
      <c r="Q234" s="32"/>
      <c r="R234" s="12" t="s">
        <v>64</v>
      </c>
      <c r="V234" s="32"/>
      <c r="AB234" s="11"/>
      <c r="AJ234" s="32">
        <v>88</v>
      </c>
    </row>
    <row r="235" spans="1:36" ht="11.1" customHeight="1" x14ac:dyDescent="0.2">
      <c r="A235" s="32"/>
      <c r="B235" s="15" t="s">
        <v>37</v>
      </c>
      <c r="C235" s="12" t="s">
        <v>64</v>
      </c>
      <c r="D235" s="12" t="s">
        <v>64</v>
      </c>
      <c r="E235" s="12" t="s">
        <v>64</v>
      </c>
      <c r="F235" s="12" t="s">
        <v>64</v>
      </c>
      <c r="H235" s="32"/>
      <c r="I235" s="15"/>
      <c r="Q235" s="32"/>
      <c r="R235" s="12" t="s">
        <v>64</v>
      </c>
      <c r="V235" s="32"/>
      <c r="AB235" s="11"/>
      <c r="AJ235" s="32"/>
    </row>
    <row r="236" spans="1:36" ht="11.1" customHeight="1" x14ac:dyDescent="0.2">
      <c r="A236" s="32"/>
      <c r="B236" s="15" t="s">
        <v>38</v>
      </c>
      <c r="C236" s="12">
        <v>-14.21</v>
      </c>
      <c r="D236" s="12">
        <v>-19.199999999999996</v>
      </c>
      <c r="E236" s="12">
        <v>8.5999999999999979</v>
      </c>
      <c r="F236" s="12">
        <v>-0.99000000000000199</v>
      </c>
      <c r="H236" s="32"/>
      <c r="I236" s="15"/>
      <c r="Q236" s="32"/>
      <c r="R236" s="12" t="s">
        <v>64</v>
      </c>
      <c r="V236" s="32"/>
      <c r="AB236" s="11"/>
      <c r="AJ236" s="32">
        <v>89</v>
      </c>
    </row>
    <row r="237" spans="1:36" ht="11.1" customHeight="1" x14ac:dyDescent="0.2">
      <c r="A237" s="32"/>
      <c r="B237" s="15" t="s">
        <v>62</v>
      </c>
      <c r="C237" s="12" t="s">
        <v>64</v>
      </c>
      <c r="D237" s="12" t="s">
        <v>64</v>
      </c>
      <c r="E237" s="12" t="s">
        <v>64</v>
      </c>
      <c r="F237" s="12" t="s">
        <v>64</v>
      </c>
      <c r="H237" s="32"/>
      <c r="I237" s="15"/>
      <c r="Q237" s="32"/>
      <c r="R237" s="12" t="s">
        <v>64</v>
      </c>
      <c r="V237" s="32"/>
      <c r="AB237" s="11"/>
      <c r="AJ237" s="32"/>
    </row>
    <row r="238" spans="1:36" ht="11.1" customHeight="1" x14ac:dyDescent="0.2">
      <c r="A238" s="32"/>
      <c r="B238" s="15">
        <v>39455</v>
      </c>
      <c r="C238" s="12">
        <v>-6.799999999999998</v>
      </c>
      <c r="D238" s="12">
        <v>-10.8</v>
      </c>
      <c r="E238" s="12">
        <v>12.4</v>
      </c>
      <c r="F238" s="12">
        <v>24.800999999999995</v>
      </c>
      <c r="H238" s="32"/>
      <c r="I238" s="15"/>
      <c r="Q238" s="32"/>
      <c r="R238" s="12" t="s">
        <v>64</v>
      </c>
      <c r="V238" s="32"/>
      <c r="AB238" s="11"/>
      <c r="AJ238" s="32">
        <v>90</v>
      </c>
    </row>
    <row r="239" spans="1:36" ht="11.1" customHeight="1" x14ac:dyDescent="0.2">
      <c r="A239" s="32"/>
      <c r="B239" s="15" t="s">
        <v>29</v>
      </c>
      <c r="C239" s="12" t="s">
        <v>64</v>
      </c>
      <c r="D239" s="12" t="s">
        <v>64</v>
      </c>
      <c r="E239" s="12" t="s">
        <v>64</v>
      </c>
      <c r="F239" s="12" t="s">
        <v>64</v>
      </c>
      <c r="H239" s="32"/>
      <c r="I239" s="15"/>
      <c r="Q239" s="32"/>
      <c r="R239" s="12" t="s">
        <v>64</v>
      </c>
      <c r="V239" s="32"/>
      <c r="AB239" s="11"/>
      <c r="AJ239" s="32"/>
    </row>
    <row r="240" spans="1:36" ht="11.1" customHeight="1" x14ac:dyDescent="0.2">
      <c r="A240" s="32"/>
      <c r="B240" s="15" t="s">
        <v>30</v>
      </c>
      <c r="C240" s="12">
        <v>-8.8999999999999986</v>
      </c>
      <c r="D240" s="12">
        <v>-6.3099999999999978</v>
      </c>
      <c r="E240" s="12">
        <v>27.199999999999996</v>
      </c>
      <c r="F240" s="12">
        <v>26.499999999999996</v>
      </c>
      <c r="H240" s="32"/>
      <c r="I240" s="15"/>
      <c r="Q240" s="32"/>
      <c r="R240" s="12" t="s">
        <v>64</v>
      </c>
      <c r="V240" s="32"/>
      <c r="AB240" s="11"/>
      <c r="AJ240" s="32">
        <v>91</v>
      </c>
    </row>
    <row r="241" spans="1:36" ht="11.1" customHeight="1" x14ac:dyDescent="0.2">
      <c r="A241" s="32"/>
      <c r="B241" s="15" t="s">
        <v>31</v>
      </c>
      <c r="C241" s="12" t="s">
        <v>64</v>
      </c>
      <c r="D241" s="12" t="s">
        <v>64</v>
      </c>
      <c r="E241" s="12" t="s">
        <v>64</v>
      </c>
      <c r="F241" s="12" t="s">
        <v>64</v>
      </c>
      <c r="H241" s="32"/>
      <c r="I241" s="15"/>
      <c r="Q241" s="32"/>
      <c r="R241" s="12" t="s">
        <v>64</v>
      </c>
      <c r="V241" s="32"/>
      <c r="AB241" s="11"/>
      <c r="AJ241" s="32"/>
    </row>
    <row r="242" spans="1:36" ht="11.1" customHeight="1" x14ac:dyDescent="0.2">
      <c r="A242" s="32"/>
      <c r="B242" s="15" t="s">
        <v>32</v>
      </c>
      <c r="C242" s="12" t="s">
        <v>64</v>
      </c>
      <c r="D242" s="12" t="s">
        <v>64</v>
      </c>
      <c r="E242" s="12" t="s">
        <v>64</v>
      </c>
      <c r="F242" s="12" t="s">
        <v>64</v>
      </c>
      <c r="H242" s="32"/>
      <c r="I242" s="15"/>
      <c r="Q242" s="32"/>
      <c r="R242" s="12" t="s">
        <v>64</v>
      </c>
      <c r="V242" s="32"/>
      <c r="AB242" s="11"/>
      <c r="AJ242" s="32">
        <v>92</v>
      </c>
    </row>
    <row r="243" spans="1:36" ht="11.1" customHeight="1" x14ac:dyDescent="0.2">
      <c r="A243" s="32"/>
      <c r="B243" s="15" t="s">
        <v>33</v>
      </c>
      <c r="C243" s="12">
        <v>-6.5000000000000018</v>
      </c>
      <c r="D243" s="12">
        <v>-12.600000000000001</v>
      </c>
      <c r="E243" s="12">
        <v>14.100000000000001</v>
      </c>
      <c r="F243" s="12">
        <v>25.4</v>
      </c>
      <c r="H243" s="32"/>
      <c r="I243" s="15"/>
      <c r="Q243" s="32"/>
      <c r="V243" s="32"/>
      <c r="AB243" s="11"/>
      <c r="AJ243" s="32"/>
    </row>
    <row r="244" spans="1:36" ht="11.1" customHeight="1" x14ac:dyDescent="0.2">
      <c r="A244" s="32"/>
      <c r="B244" s="15" t="s">
        <v>34</v>
      </c>
      <c r="C244" s="12" t="s">
        <v>64</v>
      </c>
      <c r="D244" s="12" t="s">
        <v>64</v>
      </c>
      <c r="E244" s="12" t="s">
        <v>64</v>
      </c>
      <c r="F244" s="12" t="s">
        <v>64</v>
      </c>
      <c r="H244" s="32"/>
      <c r="I244" s="15"/>
      <c r="Q244" s="32"/>
      <c r="R244" s="12" t="s">
        <v>64</v>
      </c>
      <c r="V244" s="32"/>
      <c r="AB244" s="11"/>
      <c r="AJ244" s="32"/>
    </row>
    <row r="245" spans="1:36" ht="11.1" customHeight="1" x14ac:dyDescent="0.2">
      <c r="A245" s="32"/>
      <c r="B245" s="15" t="s">
        <v>35</v>
      </c>
      <c r="C245" s="12" t="s">
        <v>64</v>
      </c>
      <c r="D245" s="12" t="s">
        <v>64</v>
      </c>
      <c r="E245" s="12" t="s">
        <v>64</v>
      </c>
      <c r="F245" s="12" t="s">
        <v>64</v>
      </c>
      <c r="H245" s="32"/>
      <c r="I245" s="15"/>
      <c r="Q245" s="32"/>
      <c r="V245" s="32"/>
      <c r="AB245" s="11"/>
      <c r="AJ245" s="32"/>
    </row>
    <row r="246" spans="1:36" ht="11.1" customHeight="1" x14ac:dyDescent="0.2">
      <c r="A246" s="32"/>
      <c r="B246" s="15" t="s">
        <v>36</v>
      </c>
      <c r="C246" s="12" t="s">
        <v>64</v>
      </c>
      <c r="D246" s="12" t="s">
        <v>64</v>
      </c>
      <c r="E246" s="12" t="s">
        <v>64</v>
      </c>
      <c r="F246" s="12" t="s">
        <v>64</v>
      </c>
      <c r="H246" s="32"/>
      <c r="I246" s="15"/>
      <c r="Q246" s="32"/>
      <c r="V246" s="32"/>
      <c r="AB246" s="11"/>
      <c r="AJ246" s="32"/>
    </row>
    <row r="247" spans="1:36" ht="11.1" customHeight="1" x14ac:dyDescent="0.2">
      <c r="A247" s="32"/>
      <c r="B247" s="15" t="s">
        <v>37</v>
      </c>
      <c r="C247" s="12" t="s">
        <v>64</v>
      </c>
      <c r="D247" s="12" t="s">
        <v>64</v>
      </c>
      <c r="E247" s="12" t="s">
        <v>64</v>
      </c>
      <c r="F247" s="12" t="s">
        <v>64</v>
      </c>
      <c r="H247" s="32"/>
      <c r="I247" s="15"/>
      <c r="Q247" s="32"/>
      <c r="V247" s="32"/>
      <c r="AB247" s="11"/>
      <c r="AJ247" s="32"/>
    </row>
    <row r="248" spans="1:36" ht="11.1" customHeight="1" x14ac:dyDescent="0.2">
      <c r="A248" s="32"/>
      <c r="B248" s="15" t="s">
        <v>38</v>
      </c>
      <c r="C248" s="12" t="s">
        <v>64</v>
      </c>
      <c r="D248" s="12" t="s">
        <v>64</v>
      </c>
      <c r="E248" s="12" t="s">
        <v>64</v>
      </c>
      <c r="F248" s="12" t="s">
        <v>64</v>
      </c>
      <c r="H248" s="32"/>
      <c r="I248" s="15"/>
      <c r="Q248" s="32"/>
      <c r="V248" s="32"/>
      <c r="AB248" s="11"/>
      <c r="AJ248" s="32"/>
    </row>
    <row r="249" spans="1:36" ht="11.1" customHeight="1" x14ac:dyDescent="0.2">
      <c r="A249" s="32"/>
      <c r="B249" s="15" t="s">
        <v>62</v>
      </c>
      <c r="C249" s="12">
        <v>-27.410000000000004</v>
      </c>
      <c r="D249" s="12" t="s">
        <v>64</v>
      </c>
      <c r="E249" s="12">
        <v>-42.4</v>
      </c>
      <c r="F249" s="12" t="s">
        <v>64</v>
      </c>
      <c r="H249" s="32"/>
      <c r="I249" s="15"/>
      <c r="Q249" s="32"/>
      <c r="V249" s="32"/>
      <c r="AB249" s="11"/>
      <c r="AJ249" s="32"/>
    </row>
    <row r="250" spans="1:36" ht="11.1" customHeight="1" x14ac:dyDescent="0.2">
      <c r="A250" s="32"/>
      <c r="B250" s="15">
        <v>39814</v>
      </c>
      <c r="E250" s="12" t="s">
        <v>64</v>
      </c>
      <c r="F250" s="12" t="s">
        <v>64</v>
      </c>
      <c r="H250" s="32"/>
      <c r="I250" s="15"/>
      <c r="Q250" s="32"/>
      <c r="V250" s="32"/>
      <c r="AB250" s="11"/>
      <c r="AJ250" s="32"/>
    </row>
    <row r="251" spans="1:36" ht="11.1" customHeight="1" x14ac:dyDescent="0.2">
      <c r="A251" s="32"/>
      <c r="B251" s="15" t="s">
        <v>29</v>
      </c>
      <c r="E251" s="12" t="s">
        <v>64</v>
      </c>
      <c r="F251" s="12" t="s">
        <v>64</v>
      </c>
      <c r="H251" s="32"/>
      <c r="I251" s="15"/>
      <c r="Q251" s="32"/>
      <c r="V251" s="32"/>
      <c r="AB251" s="11"/>
      <c r="AJ251" s="32"/>
    </row>
    <row r="252" spans="1:36" ht="11.1" customHeight="1" x14ac:dyDescent="0.2">
      <c r="A252" s="32"/>
      <c r="B252" s="15" t="s">
        <v>30</v>
      </c>
      <c r="E252" s="12" t="s">
        <v>64</v>
      </c>
      <c r="F252" s="12" t="s">
        <v>64</v>
      </c>
      <c r="H252" s="32"/>
      <c r="I252" s="15"/>
      <c r="Q252" s="32"/>
      <c r="V252" s="32"/>
      <c r="AB252" s="11"/>
      <c r="AJ252" s="32"/>
    </row>
    <row r="253" spans="1:36" ht="11.1" customHeight="1" x14ac:dyDescent="0.2">
      <c r="A253" s="32"/>
      <c r="B253" s="15" t="s">
        <v>31</v>
      </c>
      <c r="E253" s="12" t="s">
        <v>64</v>
      </c>
      <c r="F253" s="12" t="s">
        <v>64</v>
      </c>
      <c r="H253" s="32"/>
      <c r="I253" s="15"/>
      <c r="Q253" s="32"/>
      <c r="V253" s="32"/>
      <c r="AB253" s="11"/>
      <c r="AJ253" s="32"/>
    </row>
    <row r="254" spans="1:36" ht="11.1" customHeight="1" x14ac:dyDescent="0.2">
      <c r="A254" s="32"/>
      <c r="B254" s="15" t="s">
        <v>32</v>
      </c>
      <c r="E254" s="12" t="s">
        <v>64</v>
      </c>
      <c r="F254" s="12" t="s">
        <v>64</v>
      </c>
      <c r="H254" s="32"/>
      <c r="I254" s="15"/>
      <c r="Q254" s="32"/>
      <c r="V254" s="32"/>
      <c r="AB254" s="11"/>
      <c r="AJ254" s="32"/>
    </row>
    <row r="255" spans="1:36" ht="11.1" customHeight="1" x14ac:dyDescent="0.2">
      <c r="A255" s="32"/>
      <c r="B255" s="15" t="s">
        <v>33</v>
      </c>
      <c r="E255" s="12" t="s">
        <v>64</v>
      </c>
      <c r="F255" s="12" t="s">
        <v>64</v>
      </c>
      <c r="H255" s="32"/>
      <c r="I255" s="15"/>
      <c r="Q255" s="32"/>
      <c r="V255" s="32"/>
      <c r="AB255" s="11"/>
      <c r="AJ255" s="32"/>
    </row>
    <row r="256" spans="1:36" ht="11.1" customHeight="1" x14ac:dyDescent="0.2">
      <c r="A256" s="32"/>
      <c r="B256" s="15" t="s">
        <v>34</v>
      </c>
      <c r="E256" s="12" t="s">
        <v>64</v>
      </c>
      <c r="F256" s="12" t="s">
        <v>64</v>
      </c>
      <c r="H256" s="32"/>
      <c r="I256" s="15"/>
      <c r="Q256" s="32"/>
      <c r="V256" s="32"/>
      <c r="AB256" s="11"/>
      <c r="AJ256" s="32"/>
    </row>
    <row r="257" spans="1:36" ht="11.1" customHeight="1" x14ac:dyDescent="0.2">
      <c r="A257" s="32"/>
      <c r="E257" s="12" t="s">
        <v>64</v>
      </c>
      <c r="F257" s="12" t="s">
        <v>64</v>
      </c>
      <c r="H257" s="32"/>
      <c r="Q257" s="32"/>
      <c r="V257" s="32"/>
      <c r="AB257" s="11"/>
      <c r="AJ257" s="32"/>
    </row>
    <row r="258" spans="1:36" ht="11.1" customHeight="1" x14ac:dyDescent="0.2">
      <c r="A258" s="32"/>
      <c r="E258" s="12" t="s">
        <v>64</v>
      </c>
      <c r="F258" s="12" t="s">
        <v>64</v>
      </c>
      <c r="H258" s="32"/>
      <c r="Q258" s="32"/>
      <c r="V258" s="32"/>
      <c r="AB258" s="11"/>
      <c r="AJ258" s="32"/>
    </row>
    <row r="259" spans="1:36" ht="11.1" customHeight="1" x14ac:dyDescent="0.2">
      <c r="A259" s="32"/>
      <c r="E259" s="12" t="s">
        <v>64</v>
      </c>
      <c r="F259" s="12" t="s">
        <v>64</v>
      </c>
      <c r="H259" s="32"/>
      <c r="Q259" s="32"/>
      <c r="V259" s="32"/>
      <c r="AB259" s="11"/>
      <c r="AJ259" s="32"/>
    </row>
    <row r="260" spans="1:36" ht="11.1" customHeight="1" x14ac:dyDescent="0.2">
      <c r="A260" s="32"/>
      <c r="E260" s="12" t="s">
        <v>64</v>
      </c>
      <c r="F260" s="12" t="s">
        <v>64</v>
      </c>
      <c r="H260" s="32"/>
      <c r="Q260" s="32"/>
      <c r="V260" s="32"/>
      <c r="AB260" s="11"/>
      <c r="AJ260" s="32"/>
    </row>
    <row r="261" spans="1:36" ht="11.1" customHeight="1" x14ac:dyDescent="0.2">
      <c r="A261" s="32"/>
      <c r="E261" s="12" t="s">
        <v>64</v>
      </c>
      <c r="H261" s="32"/>
      <c r="Q261" s="32"/>
      <c r="V261" s="32"/>
      <c r="AB261" s="11"/>
      <c r="AJ261" s="32"/>
    </row>
    <row r="262" spans="1:36" ht="11.1" customHeight="1" x14ac:dyDescent="0.2">
      <c r="A262" s="32"/>
      <c r="E262" s="12" t="s">
        <v>64</v>
      </c>
      <c r="H262" s="32"/>
      <c r="Q262" s="32"/>
      <c r="V262" s="32"/>
      <c r="AB262" s="11"/>
      <c r="AJ262" s="32"/>
    </row>
    <row r="263" spans="1:36" ht="11.1" customHeight="1" x14ac:dyDescent="0.2">
      <c r="A263" s="32"/>
      <c r="E263" s="12" t="s">
        <v>64</v>
      </c>
      <c r="Q263" s="32"/>
      <c r="V263" s="32"/>
      <c r="AB263" s="11"/>
      <c r="AJ263" s="32"/>
    </row>
    <row r="264" spans="1:36" ht="11.1" customHeight="1" x14ac:dyDescent="0.2">
      <c r="A264" s="32"/>
      <c r="E264" s="12" t="s">
        <v>64</v>
      </c>
      <c r="Q264" s="32"/>
      <c r="V264" s="32"/>
      <c r="AB264" s="11"/>
      <c r="AJ264" s="32"/>
    </row>
    <row r="265" spans="1:36" ht="11.1" customHeight="1" x14ac:dyDescent="0.2">
      <c r="A265" s="32"/>
      <c r="E265" s="12" t="s">
        <v>64</v>
      </c>
      <c r="Q265" s="32"/>
      <c r="V265" s="32"/>
      <c r="AB265" s="11"/>
      <c r="AJ265" s="32"/>
    </row>
    <row r="266" spans="1:36" ht="11.1" customHeight="1" x14ac:dyDescent="0.2">
      <c r="A266" s="32"/>
      <c r="E266" s="12" t="s">
        <v>64</v>
      </c>
      <c r="Q266" s="32"/>
      <c r="V266" s="32"/>
      <c r="AB266" s="11"/>
      <c r="AJ266" s="32"/>
    </row>
    <row r="267" spans="1:36" ht="11.1" customHeight="1" x14ac:dyDescent="0.2">
      <c r="A267" s="32"/>
      <c r="E267" s="12" t="s">
        <v>64</v>
      </c>
      <c r="Q267" s="32"/>
      <c r="V267" s="32"/>
      <c r="AB267" s="11"/>
      <c r="AJ267" s="32"/>
    </row>
    <row r="268" spans="1:36" ht="11.1" customHeight="1" x14ac:dyDescent="0.2">
      <c r="A268" s="32"/>
      <c r="E268" s="12" t="s">
        <v>64</v>
      </c>
      <c r="Q268" s="32"/>
      <c r="V268" s="32"/>
      <c r="AB268" s="11"/>
      <c r="AJ268" s="32"/>
    </row>
    <row r="269" spans="1:36" ht="11.1" customHeight="1" x14ac:dyDescent="0.2">
      <c r="A269" s="32"/>
      <c r="E269" s="12" t="s">
        <v>64</v>
      </c>
      <c r="Q269" s="32"/>
      <c r="V269" s="32"/>
      <c r="AB269" s="11"/>
      <c r="AJ269" s="32"/>
    </row>
    <row r="270" spans="1:36" ht="11.1" customHeight="1" x14ac:dyDescent="0.2">
      <c r="A270" s="32"/>
      <c r="E270" s="12" t="s">
        <v>64</v>
      </c>
      <c r="Q270" s="32"/>
      <c r="V270" s="32"/>
      <c r="AB270" s="11"/>
      <c r="AJ270" s="32"/>
    </row>
    <row r="271" spans="1:36" ht="11.1" customHeight="1" x14ac:dyDescent="0.2">
      <c r="A271" s="32"/>
      <c r="E271" s="12" t="s">
        <v>64</v>
      </c>
      <c r="Q271" s="32"/>
      <c r="V271" s="32"/>
      <c r="AB271" s="11"/>
      <c r="AJ271" s="32"/>
    </row>
    <row r="272" spans="1:36" ht="11.1" customHeight="1" x14ac:dyDescent="0.2">
      <c r="A272" s="32"/>
      <c r="Q272" s="32"/>
      <c r="V272" s="32"/>
      <c r="AB272" s="11"/>
      <c r="AJ272" s="32"/>
    </row>
    <row r="273" spans="1:36" ht="11.1" customHeight="1" x14ac:dyDescent="0.2">
      <c r="A273" s="32"/>
      <c r="Q273" s="32"/>
      <c r="V273" s="32"/>
      <c r="AB273" s="11"/>
      <c r="AJ273" s="32"/>
    </row>
    <row r="274" spans="1:36" ht="11.1" customHeight="1" x14ac:dyDescent="0.2">
      <c r="A274" s="32"/>
      <c r="Q274" s="32"/>
      <c r="V274" s="32"/>
      <c r="AB274" s="11"/>
      <c r="AJ274" s="32"/>
    </row>
    <row r="275" spans="1:36" ht="11.1" customHeight="1" x14ac:dyDescent="0.2">
      <c r="A275" s="32"/>
      <c r="Q275" s="32"/>
      <c r="V275" s="32"/>
      <c r="AB275" s="11"/>
      <c r="AJ275" s="32"/>
    </row>
    <row r="276" spans="1:36" ht="11.1" customHeight="1" x14ac:dyDescent="0.2">
      <c r="A276" s="32"/>
      <c r="Q276" s="32"/>
      <c r="V276" s="32"/>
      <c r="AJ276" s="32"/>
    </row>
    <row r="277" spans="1:36" ht="11.1" customHeight="1" x14ac:dyDescent="0.2">
      <c r="A277" s="32"/>
      <c r="Q277" s="32"/>
      <c r="V277" s="32"/>
      <c r="AJ277" s="32"/>
    </row>
    <row r="278" spans="1:36" ht="11.1" customHeight="1" x14ac:dyDescent="0.2">
      <c r="A278" s="32"/>
      <c r="Q278" s="32"/>
      <c r="V278" s="32"/>
      <c r="AJ278" s="32"/>
    </row>
    <row r="279" spans="1:36" ht="11.1" customHeight="1" x14ac:dyDescent="0.2">
      <c r="A279" s="32"/>
      <c r="Q279" s="32"/>
      <c r="V279" s="32"/>
      <c r="AJ279" s="32"/>
    </row>
    <row r="280" spans="1:36" ht="11.1" customHeight="1" x14ac:dyDescent="0.2">
      <c r="A280" s="32"/>
      <c r="Q280" s="32"/>
      <c r="V280" s="32"/>
      <c r="AJ280" s="32"/>
    </row>
    <row r="281" spans="1:36" ht="11.1" customHeight="1" x14ac:dyDescent="0.2">
      <c r="A281" s="32"/>
      <c r="Q281" s="32"/>
      <c r="V281" s="32"/>
      <c r="AJ281" s="32"/>
    </row>
    <row r="282" spans="1:36" ht="11.1" customHeight="1" x14ac:dyDescent="0.2">
      <c r="A282" s="32"/>
      <c r="Q282" s="32"/>
      <c r="V282" s="32"/>
      <c r="AJ282" s="32"/>
    </row>
    <row r="283" spans="1:36" ht="11.1" customHeight="1" x14ac:dyDescent="0.2">
      <c r="A283" s="32"/>
      <c r="Q283" s="32"/>
      <c r="V283" s="32"/>
      <c r="AJ283" s="32"/>
    </row>
    <row r="284" spans="1:36" ht="11.1" customHeight="1" x14ac:dyDescent="0.2">
      <c r="A284" s="32"/>
      <c r="Q284" s="32"/>
      <c r="V284" s="32"/>
      <c r="AJ284" s="32"/>
    </row>
    <row r="285" spans="1:36" ht="11.1" customHeight="1" x14ac:dyDescent="0.2">
      <c r="A285" s="32"/>
      <c r="Q285" s="32"/>
      <c r="V285" s="32"/>
      <c r="AJ285" s="32"/>
    </row>
    <row r="286" spans="1:36" ht="11.1" customHeight="1" x14ac:dyDescent="0.2">
      <c r="A286" s="32"/>
      <c r="Q286" s="32"/>
      <c r="V286" s="32"/>
      <c r="AJ286" s="32"/>
    </row>
    <row r="287" spans="1:36" ht="11.1" customHeight="1" x14ac:dyDescent="0.2">
      <c r="A287" s="32"/>
      <c r="Q287" s="32"/>
      <c r="V287" s="32"/>
      <c r="AJ287" s="32"/>
    </row>
    <row r="288" spans="1:36" ht="11.1" customHeight="1" x14ac:dyDescent="0.2">
      <c r="A288" s="32"/>
      <c r="Q288" s="32"/>
      <c r="V288" s="32"/>
      <c r="AJ288" s="32"/>
    </row>
    <row r="289" spans="1:36" ht="11.1" customHeight="1" x14ac:dyDescent="0.2">
      <c r="A289" s="32"/>
      <c r="Q289" s="32"/>
      <c r="V289" s="32"/>
      <c r="AJ289" s="32"/>
    </row>
    <row r="290" spans="1:36" ht="11.1" customHeight="1" x14ac:dyDescent="0.2">
      <c r="A290" s="32"/>
      <c r="Q290" s="32"/>
      <c r="V290" s="32"/>
      <c r="AJ290" s="32"/>
    </row>
    <row r="291" spans="1:36" ht="11.1" customHeight="1" x14ac:dyDescent="0.2">
      <c r="A291" s="32"/>
      <c r="Q291" s="32"/>
      <c r="V291" s="32"/>
      <c r="AJ291" s="32"/>
    </row>
    <row r="292" spans="1:36" ht="11.1" customHeight="1" x14ac:dyDescent="0.2">
      <c r="A292" s="32"/>
      <c r="Q292" s="32"/>
      <c r="V292" s="32"/>
      <c r="AJ292" s="32"/>
    </row>
    <row r="293" spans="1:36" ht="11.1" customHeight="1" x14ac:dyDescent="0.2">
      <c r="A293" s="32"/>
      <c r="Q293" s="32"/>
      <c r="V293" s="32"/>
      <c r="AJ293" s="32"/>
    </row>
    <row r="294" spans="1:36" ht="11.1" customHeight="1" x14ac:dyDescent="0.2">
      <c r="A294" s="32"/>
      <c r="Q294" s="32"/>
      <c r="V294" s="32"/>
      <c r="AJ294" s="32"/>
    </row>
    <row r="295" spans="1:36" ht="11.1" customHeight="1" x14ac:dyDescent="0.2">
      <c r="A295" s="32"/>
      <c r="Q295" s="32"/>
      <c r="V295" s="32"/>
      <c r="AJ295" s="32"/>
    </row>
    <row r="296" spans="1:36" ht="11.1" customHeight="1" x14ac:dyDescent="0.2">
      <c r="A296" s="32"/>
      <c r="Q296" s="32"/>
      <c r="V296" s="32"/>
      <c r="AJ296" s="32"/>
    </row>
    <row r="297" spans="1:36" ht="11.1" customHeight="1" x14ac:dyDescent="0.2">
      <c r="A297" s="32"/>
      <c r="Q297" s="32"/>
      <c r="V297" s="32"/>
      <c r="AJ297" s="32"/>
    </row>
    <row r="298" spans="1:36" ht="11.1" customHeight="1" x14ac:dyDescent="0.2">
      <c r="A298" s="32"/>
      <c r="Q298" s="32"/>
      <c r="V298" s="32"/>
      <c r="AJ298" s="32"/>
    </row>
    <row r="299" spans="1:36" ht="11.1" customHeight="1" x14ac:dyDescent="0.2">
      <c r="A299" s="32"/>
      <c r="Q299" s="32"/>
      <c r="V299" s="32"/>
      <c r="AJ299" s="32"/>
    </row>
    <row r="300" spans="1:36" ht="11.1" customHeight="1" x14ac:dyDescent="0.2">
      <c r="A300" s="32"/>
      <c r="Q300" s="32"/>
      <c r="V300" s="32"/>
      <c r="AJ300" s="32"/>
    </row>
    <row r="301" spans="1:36" ht="11.1" customHeight="1" x14ac:dyDescent="0.2">
      <c r="A301" s="32"/>
      <c r="Q301" s="32"/>
      <c r="V301" s="32"/>
      <c r="AJ301" s="32"/>
    </row>
    <row r="302" spans="1:36" ht="11.1" customHeight="1" x14ac:dyDescent="0.2">
      <c r="A302" s="32"/>
      <c r="Q302" s="32"/>
      <c r="V302" s="32"/>
      <c r="AJ302" s="32"/>
    </row>
    <row r="303" spans="1:36" ht="11.1" customHeight="1" x14ac:dyDescent="0.2">
      <c r="A303" s="32"/>
      <c r="Q303" s="32"/>
      <c r="V303" s="32"/>
      <c r="AJ303" s="32"/>
    </row>
    <row r="304" spans="1:36" ht="11.1" customHeight="1" x14ac:dyDescent="0.2">
      <c r="A304" s="32"/>
      <c r="Q304" s="32"/>
      <c r="V304" s="32"/>
      <c r="AJ304" s="32"/>
    </row>
    <row r="305" spans="1:237" ht="11.1" customHeight="1" x14ac:dyDescent="0.2">
      <c r="A305" s="32"/>
      <c r="Q305" s="32"/>
      <c r="V305" s="32"/>
      <c r="AJ305" s="32"/>
    </row>
    <row r="306" spans="1:237" ht="11.1" customHeight="1" x14ac:dyDescent="0.2">
      <c r="A306" s="32"/>
      <c r="Q306" s="32"/>
      <c r="V306" s="32"/>
      <c r="AJ306" s="32"/>
    </row>
    <row r="307" spans="1:237" ht="11.1" customHeight="1" x14ac:dyDescent="0.2">
      <c r="A307" s="32"/>
      <c r="Q307" s="32"/>
      <c r="V307" s="32"/>
      <c r="AJ307" s="32"/>
      <c r="IC307" s="32"/>
    </row>
    <row r="308" spans="1:237" ht="11.1" customHeight="1" x14ac:dyDescent="0.2">
      <c r="A308" s="32"/>
      <c r="Q308" s="32"/>
      <c r="V308" s="32"/>
      <c r="AJ308" s="32"/>
      <c r="IC308" s="32"/>
    </row>
    <row r="309" spans="1:237" ht="11.1" customHeight="1" x14ac:dyDescent="0.2">
      <c r="A309" s="32"/>
      <c r="Q309" s="32"/>
      <c r="V309" s="32"/>
      <c r="AJ309" s="32"/>
      <c r="IC309" s="32"/>
    </row>
    <row r="310" spans="1:237" ht="11.1" customHeight="1" x14ac:dyDescent="0.2">
      <c r="A310" s="32"/>
      <c r="Q310" s="32"/>
      <c r="V310" s="32"/>
      <c r="AJ310" s="32"/>
      <c r="IC310" s="32"/>
    </row>
    <row r="311" spans="1:237" ht="11.1" customHeight="1" x14ac:dyDescent="0.2">
      <c r="A311" s="32"/>
      <c r="Q311" s="32"/>
      <c r="V311" s="32"/>
      <c r="AJ311" s="32"/>
    </row>
    <row r="312" spans="1:237" ht="11.1" customHeight="1" x14ac:dyDescent="0.2">
      <c r="A312" s="32"/>
      <c r="Q312" s="32"/>
      <c r="V312" s="32"/>
      <c r="AJ312" s="32"/>
    </row>
    <row r="313" spans="1:237" ht="11.1" customHeight="1" x14ac:dyDescent="0.2">
      <c r="A313" s="32"/>
      <c r="Q313" s="32"/>
      <c r="V313" s="32"/>
      <c r="AJ313" s="32"/>
    </row>
    <row r="314" spans="1:237" ht="11.1" customHeight="1" x14ac:dyDescent="0.2">
      <c r="A314" s="32"/>
      <c r="Q314" s="32"/>
      <c r="V314" s="32"/>
      <c r="AJ314" s="32"/>
    </row>
    <row r="315" spans="1:237" ht="11.1" customHeight="1" x14ac:dyDescent="0.2">
      <c r="A315" s="32"/>
      <c r="Q315" s="32"/>
      <c r="V315" s="32"/>
      <c r="AJ315" s="32"/>
    </row>
    <row r="316" spans="1:237" ht="11.1" customHeight="1" x14ac:dyDescent="0.2">
      <c r="A316" s="32"/>
      <c r="Q316" s="32"/>
      <c r="V316" s="32"/>
      <c r="AJ316" s="32"/>
    </row>
    <row r="317" spans="1:237" ht="11.1" customHeight="1" x14ac:dyDescent="0.2">
      <c r="A317" s="32"/>
      <c r="Q317" s="32"/>
      <c r="V317" s="32"/>
      <c r="AJ317" s="32"/>
    </row>
    <row r="318" spans="1:237" ht="11.1" customHeight="1" x14ac:dyDescent="0.2">
      <c r="A318" s="32"/>
      <c r="Q318" s="32"/>
      <c r="V318" s="32"/>
      <c r="AJ318" s="32"/>
    </row>
    <row r="319" spans="1:237" ht="11.1" customHeight="1" x14ac:dyDescent="0.2">
      <c r="A319" s="32"/>
      <c r="Q319" s="32"/>
      <c r="V319" s="32"/>
      <c r="AJ319" s="32"/>
    </row>
    <row r="320" spans="1:237" ht="11.1" customHeight="1" x14ac:dyDescent="0.2">
      <c r="A320" s="32"/>
      <c r="Q320" s="32"/>
      <c r="V320" s="32"/>
      <c r="AJ320" s="32"/>
    </row>
    <row r="321" spans="1:36" ht="11.1" customHeight="1" x14ac:dyDescent="0.2">
      <c r="A321" s="32"/>
      <c r="Q321" s="32"/>
      <c r="V321" s="32"/>
      <c r="AJ321" s="32"/>
    </row>
    <row r="322" spans="1:36" ht="11.1" customHeight="1" x14ac:dyDescent="0.2">
      <c r="A322" s="32"/>
      <c r="Q322" s="32"/>
      <c r="V322" s="32"/>
      <c r="AJ322" s="32"/>
    </row>
    <row r="323" spans="1:36" ht="11.1" customHeight="1" x14ac:dyDescent="0.2">
      <c r="A323" s="32"/>
      <c r="Q323" s="32"/>
      <c r="V323" s="32"/>
      <c r="AJ323" s="32"/>
    </row>
    <row r="324" spans="1:36" ht="11.1" customHeight="1" x14ac:dyDescent="0.2">
      <c r="A324" s="32"/>
      <c r="Q324" s="32"/>
      <c r="V324" s="32"/>
      <c r="AJ324" s="32"/>
    </row>
    <row r="325" spans="1:36" ht="11.1" customHeight="1" x14ac:dyDescent="0.2">
      <c r="A325" s="32"/>
      <c r="Q325" s="32"/>
      <c r="V325" s="32"/>
      <c r="AJ325" s="32"/>
    </row>
    <row r="326" spans="1:36" ht="11.1" customHeight="1" x14ac:dyDescent="0.2">
      <c r="A326" s="32"/>
      <c r="Q326" s="32"/>
      <c r="V326" s="32"/>
      <c r="AJ326" s="32"/>
    </row>
    <row r="327" spans="1:36" ht="11.1" customHeight="1" x14ac:dyDescent="0.2">
      <c r="A327" s="32"/>
      <c r="Q327" s="32"/>
      <c r="V327" s="32"/>
      <c r="AJ327" s="32"/>
    </row>
    <row r="328" spans="1:36" ht="11.1" customHeight="1" x14ac:dyDescent="0.2">
      <c r="A328" s="32"/>
      <c r="Q328" s="32"/>
      <c r="V328" s="32"/>
      <c r="AJ328" s="32"/>
    </row>
    <row r="329" spans="1:36" ht="11.1" customHeight="1" x14ac:dyDescent="0.2">
      <c r="A329" s="32"/>
      <c r="Q329" s="32"/>
      <c r="V329" s="32"/>
      <c r="AJ329" s="32"/>
    </row>
    <row r="330" spans="1:36" ht="11.1" customHeight="1" x14ac:dyDescent="0.2">
      <c r="A330" s="32"/>
      <c r="Q330" s="32"/>
      <c r="V330" s="32"/>
      <c r="AJ330" s="32"/>
    </row>
    <row r="331" spans="1:36" ht="11.1" customHeight="1" x14ac:dyDescent="0.2">
      <c r="A331" s="32"/>
      <c r="Q331" s="32"/>
      <c r="V331" s="32"/>
      <c r="AJ331" s="32"/>
    </row>
    <row r="332" spans="1:36" ht="11.1" customHeight="1" x14ac:dyDescent="0.2">
      <c r="A332" s="32"/>
      <c r="Q332" s="32"/>
      <c r="V332" s="32"/>
      <c r="AJ332" s="32"/>
    </row>
    <row r="333" spans="1:36" ht="11.1" customHeight="1" x14ac:dyDescent="0.2">
      <c r="A333" s="32"/>
      <c r="Q333" s="32"/>
      <c r="V333" s="32"/>
      <c r="AJ333" s="32"/>
    </row>
    <row r="334" spans="1:36" ht="11.1" customHeight="1" x14ac:dyDescent="0.2">
      <c r="A334" s="32"/>
      <c r="Q334" s="32"/>
      <c r="V334" s="32"/>
      <c r="AJ334" s="32"/>
    </row>
    <row r="335" spans="1:36" ht="11.1" customHeight="1" x14ac:dyDescent="0.2">
      <c r="A335" s="32"/>
      <c r="Q335" s="32"/>
      <c r="V335" s="32"/>
      <c r="AJ335" s="32"/>
    </row>
    <row r="336" spans="1:36" ht="11.1" customHeight="1" x14ac:dyDescent="0.2">
      <c r="A336" s="32"/>
      <c r="Q336" s="32"/>
      <c r="V336" s="32"/>
      <c r="AJ336" s="32"/>
    </row>
    <row r="337" spans="1:36" ht="11.1" customHeight="1" x14ac:dyDescent="0.2">
      <c r="A337" s="32"/>
      <c r="Q337" s="32"/>
      <c r="V337" s="32"/>
      <c r="AJ337" s="32"/>
    </row>
    <row r="338" spans="1:36" ht="11.1" customHeight="1" x14ac:dyDescent="0.2">
      <c r="A338" s="32"/>
      <c r="Q338" s="32"/>
      <c r="V338" s="32"/>
      <c r="AJ338" s="32"/>
    </row>
    <row r="339" spans="1:36" ht="11.1" customHeight="1" x14ac:dyDescent="0.2">
      <c r="A339" s="32"/>
      <c r="Q339" s="32"/>
      <c r="V339" s="32"/>
      <c r="AJ339" s="32"/>
    </row>
    <row r="340" spans="1:36" ht="11.1" customHeight="1" x14ac:dyDescent="0.2">
      <c r="A340" s="32"/>
      <c r="Q340" s="32"/>
      <c r="V340" s="32"/>
      <c r="AJ340" s="32"/>
    </row>
    <row r="341" spans="1:36" ht="11.1" customHeight="1" x14ac:dyDescent="0.2">
      <c r="A341" s="32"/>
      <c r="Q341" s="32"/>
      <c r="V341" s="32"/>
      <c r="AJ341" s="32"/>
    </row>
    <row r="342" spans="1:36" ht="11.1" customHeight="1" x14ac:dyDescent="0.2">
      <c r="A342" s="32"/>
      <c r="Q342" s="32"/>
      <c r="V342" s="32"/>
      <c r="AJ342" s="32"/>
    </row>
    <row r="343" spans="1:36" ht="11.1" customHeight="1" x14ac:dyDescent="0.2">
      <c r="A343" s="32"/>
      <c r="Q343" s="32"/>
      <c r="V343" s="32"/>
      <c r="AJ343" s="32"/>
    </row>
    <row r="344" spans="1:36" ht="11.1" customHeight="1" x14ac:dyDescent="0.2">
      <c r="A344" s="32"/>
      <c r="Q344" s="32"/>
      <c r="V344" s="32"/>
      <c r="AJ344" s="32"/>
    </row>
    <row r="345" spans="1:36" ht="11.1" customHeight="1" x14ac:dyDescent="0.2">
      <c r="A345" s="32"/>
      <c r="Q345" s="32"/>
    </row>
    <row r="346" spans="1:36" ht="11.1" customHeight="1" x14ac:dyDescent="0.2">
      <c r="A346" s="32"/>
      <c r="Q346" s="32"/>
    </row>
    <row r="347" spans="1:36" ht="11.1" customHeight="1" x14ac:dyDescent="0.2">
      <c r="A347" s="32"/>
      <c r="Q347" s="32"/>
    </row>
    <row r="348" spans="1:36" ht="11.1" customHeight="1" x14ac:dyDescent="0.2">
      <c r="A348" s="32"/>
      <c r="Q348" s="32"/>
    </row>
    <row r="349" spans="1:36" ht="11.1" customHeight="1" x14ac:dyDescent="0.2">
      <c r="A349" s="32"/>
      <c r="Q349" s="32"/>
    </row>
    <row r="350" spans="1:36" ht="11.1" customHeight="1" x14ac:dyDescent="0.2">
      <c r="A350" s="32"/>
      <c r="Q350" s="32"/>
    </row>
    <row r="351" spans="1:36" ht="11.1" customHeight="1" x14ac:dyDescent="0.2">
      <c r="A351" s="32"/>
      <c r="Q351" s="32"/>
    </row>
    <row r="352" spans="1:36" ht="11.1" customHeight="1" x14ac:dyDescent="0.2">
      <c r="A352" s="32"/>
      <c r="Q352" s="32"/>
    </row>
    <row r="353" spans="1:17" ht="11.1" customHeight="1" x14ac:dyDescent="0.2">
      <c r="A353" s="32"/>
      <c r="Q353" s="32"/>
    </row>
    <row r="354" spans="1:17" ht="11.1" customHeight="1" x14ac:dyDescent="0.2">
      <c r="A354" s="32"/>
      <c r="Q354" s="32"/>
    </row>
    <row r="355" spans="1:17" ht="11.1" customHeight="1" x14ac:dyDescent="0.2">
      <c r="A355" s="32"/>
      <c r="Q355" s="32"/>
    </row>
    <row r="356" spans="1:17" ht="11.1" customHeight="1" x14ac:dyDescent="0.2">
      <c r="A356" s="32"/>
      <c r="Q356" s="32"/>
    </row>
    <row r="357" spans="1:17" ht="11.1" customHeight="1" x14ac:dyDescent="0.2">
      <c r="A357" s="32"/>
      <c r="Q357" s="32"/>
    </row>
    <row r="358" spans="1:17" ht="11.1" customHeight="1" x14ac:dyDescent="0.2">
      <c r="A358" s="32"/>
      <c r="Q358" s="32"/>
    </row>
    <row r="359" spans="1:17" ht="11.1" customHeight="1" x14ac:dyDescent="0.2">
      <c r="Q359" s="32"/>
    </row>
    <row r="360" spans="1:17" ht="11.1" customHeight="1" x14ac:dyDescent="0.2">
      <c r="Q360" s="32"/>
    </row>
  </sheetData>
  <sortState ref="AF67:AG168">
    <sortCondition ref="AF13:AF114"/>
  </sortState>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8"/>
  <sheetViews>
    <sheetView workbookViewId="0">
      <selection activeCell="E21" sqref="E21"/>
    </sheetView>
  </sheetViews>
  <sheetFormatPr defaultRowHeight="15" x14ac:dyDescent="0.25"/>
  <cols>
    <col min="1" max="13" width="9.140625" style="12"/>
    <col min="15" max="16384" width="9.140625" style="12"/>
  </cols>
  <sheetData>
    <row r="1" spans="1:18" x14ac:dyDescent="0.25">
      <c r="A1" s="12" t="s">
        <v>430</v>
      </c>
      <c r="C1" s="12" t="s">
        <v>186</v>
      </c>
      <c r="K1" s="12" t="s">
        <v>83</v>
      </c>
    </row>
    <row r="2" spans="1:18" x14ac:dyDescent="0.25">
      <c r="K2" s="12" t="s">
        <v>22</v>
      </c>
      <c r="L2" s="12" t="s">
        <v>182</v>
      </c>
      <c r="M2" s="25" t="s">
        <v>184</v>
      </c>
    </row>
    <row r="3" spans="1:18" x14ac:dyDescent="0.25">
      <c r="B3" s="12" t="s">
        <v>22</v>
      </c>
      <c r="E3" s="12" t="s">
        <v>24</v>
      </c>
    </row>
    <row r="4" spans="1:18" x14ac:dyDescent="0.25">
      <c r="A4" s="15">
        <v>33970</v>
      </c>
      <c r="C4" s="83">
        <v>0</v>
      </c>
      <c r="D4" s="83"/>
      <c r="E4" s="83">
        <v>0</v>
      </c>
      <c r="J4" s="3">
        <v>1</v>
      </c>
      <c r="K4" s="15">
        <v>33970</v>
      </c>
      <c r="L4" s="12">
        <v>0</v>
      </c>
      <c r="M4" s="12">
        <v>0</v>
      </c>
    </row>
    <row r="5" spans="1:18" x14ac:dyDescent="0.25">
      <c r="A5" s="15" t="s">
        <v>29</v>
      </c>
      <c r="C5" s="83">
        <v>0</v>
      </c>
      <c r="D5" s="83"/>
      <c r="E5" s="83">
        <v>0</v>
      </c>
      <c r="J5" s="3">
        <v>2</v>
      </c>
      <c r="K5" s="15" t="s">
        <v>30</v>
      </c>
      <c r="L5" s="12">
        <v>0</v>
      </c>
      <c r="M5" s="12">
        <v>0</v>
      </c>
    </row>
    <row r="6" spans="1:18" x14ac:dyDescent="0.25">
      <c r="A6" s="15" t="s">
        <v>30</v>
      </c>
      <c r="C6" s="83">
        <v>0</v>
      </c>
      <c r="D6" s="83"/>
      <c r="E6" s="83">
        <v>0</v>
      </c>
      <c r="J6" s="3">
        <v>3</v>
      </c>
      <c r="K6" s="15" t="s">
        <v>32</v>
      </c>
      <c r="L6" s="12">
        <v>0</v>
      </c>
      <c r="M6" s="12">
        <v>0</v>
      </c>
    </row>
    <row r="7" spans="1:18" x14ac:dyDescent="0.25">
      <c r="A7" s="15" t="s">
        <v>31</v>
      </c>
      <c r="C7" s="83">
        <v>0</v>
      </c>
      <c r="D7" s="83"/>
      <c r="E7" s="83">
        <v>0</v>
      </c>
      <c r="J7" s="3">
        <v>4</v>
      </c>
      <c r="K7" s="15" t="s">
        <v>34</v>
      </c>
      <c r="L7" s="12">
        <v>0</v>
      </c>
      <c r="M7" s="12">
        <v>0</v>
      </c>
    </row>
    <row r="8" spans="1:18" x14ac:dyDescent="0.25">
      <c r="A8" s="15" t="s">
        <v>32</v>
      </c>
      <c r="C8" s="83">
        <v>0</v>
      </c>
      <c r="D8" s="83"/>
      <c r="E8" s="83">
        <v>0</v>
      </c>
      <c r="J8" s="3">
        <v>5</v>
      </c>
      <c r="K8" s="15" t="s">
        <v>36</v>
      </c>
      <c r="L8" s="12">
        <v>0</v>
      </c>
      <c r="M8" s="12">
        <v>0</v>
      </c>
    </row>
    <row r="9" spans="1:18" x14ac:dyDescent="0.25">
      <c r="A9" s="15" t="s">
        <v>33</v>
      </c>
      <c r="C9" s="83">
        <v>0</v>
      </c>
      <c r="D9" s="83"/>
      <c r="E9" s="83">
        <v>0</v>
      </c>
      <c r="J9" s="3">
        <v>6</v>
      </c>
      <c r="K9" s="15" t="s">
        <v>38</v>
      </c>
      <c r="L9" s="12">
        <v>0</v>
      </c>
      <c r="M9" s="12">
        <v>0</v>
      </c>
    </row>
    <row r="10" spans="1:18" x14ac:dyDescent="0.25">
      <c r="A10" s="15" t="s">
        <v>34</v>
      </c>
      <c r="C10" s="83">
        <v>0</v>
      </c>
      <c r="D10" s="83"/>
      <c r="E10" s="83">
        <v>0</v>
      </c>
      <c r="J10" s="3">
        <v>7</v>
      </c>
      <c r="K10" s="15">
        <v>34335</v>
      </c>
      <c r="L10" s="12">
        <v>0</v>
      </c>
      <c r="M10" s="12">
        <v>0</v>
      </c>
    </row>
    <row r="11" spans="1:18" x14ac:dyDescent="0.25">
      <c r="A11" s="15" t="s">
        <v>35</v>
      </c>
      <c r="C11" s="83">
        <v>0</v>
      </c>
      <c r="D11" s="83"/>
      <c r="E11" s="83">
        <v>0</v>
      </c>
      <c r="J11" s="3">
        <v>8</v>
      </c>
      <c r="K11" s="15" t="s">
        <v>30</v>
      </c>
      <c r="L11" s="12">
        <v>0</v>
      </c>
      <c r="M11" s="12">
        <v>0</v>
      </c>
    </row>
    <row r="12" spans="1:18" x14ac:dyDescent="0.25">
      <c r="A12" s="15" t="s">
        <v>36</v>
      </c>
      <c r="C12" s="83">
        <v>0</v>
      </c>
      <c r="D12" s="83"/>
      <c r="E12" s="83">
        <v>0</v>
      </c>
      <c r="J12" s="3">
        <v>9</v>
      </c>
      <c r="K12" s="15" t="s">
        <v>32</v>
      </c>
      <c r="L12" s="12">
        <v>0</v>
      </c>
      <c r="M12" s="12">
        <v>0</v>
      </c>
      <c r="P12" s="9"/>
      <c r="R12" s="9"/>
    </row>
    <row r="13" spans="1:18" x14ac:dyDescent="0.25">
      <c r="A13" s="15" t="s">
        <v>37</v>
      </c>
      <c r="C13" s="83">
        <v>0</v>
      </c>
      <c r="D13" s="83"/>
      <c r="E13" s="83">
        <v>0</v>
      </c>
      <c r="J13" s="3">
        <v>10</v>
      </c>
      <c r="K13" s="15" t="s">
        <v>34</v>
      </c>
      <c r="L13" s="12">
        <v>0</v>
      </c>
      <c r="M13" s="12">
        <v>0</v>
      </c>
      <c r="P13" s="9"/>
      <c r="R13" s="9"/>
    </row>
    <row r="14" spans="1:18" x14ac:dyDescent="0.25">
      <c r="A14" s="15" t="s">
        <v>38</v>
      </c>
      <c r="C14" s="83">
        <v>0</v>
      </c>
      <c r="D14" s="83"/>
      <c r="E14" s="83">
        <v>0</v>
      </c>
      <c r="J14" s="3">
        <v>11</v>
      </c>
      <c r="K14" s="15" t="s">
        <v>36</v>
      </c>
      <c r="L14" s="12">
        <v>0</v>
      </c>
      <c r="M14" s="12">
        <v>0</v>
      </c>
      <c r="P14" s="9"/>
      <c r="R14" s="9"/>
    </row>
    <row r="15" spans="1:18" x14ac:dyDescent="0.25">
      <c r="A15" s="15" t="s">
        <v>62</v>
      </c>
      <c r="C15" s="83">
        <v>0</v>
      </c>
      <c r="D15" s="83"/>
      <c r="E15" s="83">
        <v>0</v>
      </c>
      <c r="J15" s="3">
        <v>12</v>
      </c>
      <c r="K15" s="15" t="s">
        <v>38</v>
      </c>
      <c r="L15" s="12">
        <v>0</v>
      </c>
      <c r="M15" s="12">
        <v>0</v>
      </c>
      <c r="P15" s="9"/>
      <c r="R15" s="9"/>
    </row>
    <row r="16" spans="1:18" x14ac:dyDescent="0.25">
      <c r="A16" s="15">
        <v>34335</v>
      </c>
      <c r="C16" s="83">
        <v>0</v>
      </c>
      <c r="D16" s="83"/>
      <c r="E16" s="83">
        <v>0</v>
      </c>
      <c r="J16" s="3">
        <v>13</v>
      </c>
      <c r="K16" s="15">
        <v>34700</v>
      </c>
      <c r="L16" s="12">
        <v>0</v>
      </c>
      <c r="M16" s="12">
        <v>0</v>
      </c>
      <c r="P16" s="9"/>
      <c r="R16" s="9"/>
    </row>
    <row r="17" spans="1:18" x14ac:dyDescent="0.25">
      <c r="A17" s="15" t="s">
        <v>29</v>
      </c>
      <c r="C17" s="83">
        <v>0</v>
      </c>
      <c r="D17" s="83"/>
      <c r="E17" s="83">
        <v>0</v>
      </c>
      <c r="J17" s="3">
        <v>14</v>
      </c>
      <c r="K17" s="15" t="s">
        <v>30</v>
      </c>
      <c r="L17" s="12">
        <v>0</v>
      </c>
      <c r="M17" s="12">
        <v>0</v>
      </c>
      <c r="P17" s="9"/>
      <c r="R17" s="9"/>
    </row>
    <row r="18" spans="1:18" x14ac:dyDescent="0.25">
      <c r="A18" s="15" t="s">
        <v>30</v>
      </c>
      <c r="C18" s="83">
        <v>0</v>
      </c>
      <c r="D18" s="83"/>
      <c r="E18" s="83">
        <v>0</v>
      </c>
      <c r="J18" s="3">
        <v>15</v>
      </c>
      <c r="K18" s="15" t="s">
        <v>32</v>
      </c>
      <c r="L18" s="12">
        <v>0</v>
      </c>
      <c r="M18" s="12">
        <v>0</v>
      </c>
      <c r="P18" s="9"/>
      <c r="R18" s="9"/>
    </row>
    <row r="19" spans="1:18" x14ac:dyDescent="0.25">
      <c r="A19" s="15" t="s">
        <v>31</v>
      </c>
      <c r="C19" s="83">
        <v>0</v>
      </c>
      <c r="D19" s="83"/>
      <c r="E19" s="83">
        <v>0</v>
      </c>
      <c r="J19" s="3">
        <v>16</v>
      </c>
      <c r="K19" s="15" t="s">
        <v>34</v>
      </c>
      <c r="L19" s="12">
        <v>0</v>
      </c>
      <c r="M19" s="12">
        <v>0</v>
      </c>
      <c r="P19" s="9"/>
      <c r="R19" s="9"/>
    </row>
    <row r="20" spans="1:18" x14ac:dyDescent="0.25">
      <c r="A20" s="15" t="s">
        <v>32</v>
      </c>
      <c r="C20" s="83">
        <v>0</v>
      </c>
      <c r="D20" s="83"/>
      <c r="E20" s="83">
        <v>0</v>
      </c>
      <c r="J20" s="3">
        <v>17</v>
      </c>
      <c r="K20" s="15" t="s">
        <v>36</v>
      </c>
      <c r="L20" s="12">
        <v>0</v>
      </c>
      <c r="M20" s="12">
        <v>0</v>
      </c>
      <c r="P20" s="9"/>
      <c r="R20" s="9"/>
    </row>
    <row r="21" spans="1:18" x14ac:dyDescent="0.25">
      <c r="A21" s="15" t="s">
        <v>33</v>
      </c>
      <c r="C21" s="83">
        <v>0</v>
      </c>
      <c r="D21" s="83"/>
      <c r="E21" s="83">
        <v>0</v>
      </c>
      <c r="J21" s="3">
        <v>18</v>
      </c>
      <c r="K21" s="15" t="s">
        <v>38</v>
      </c>
      <c r="L21" s="12">
        <v>0</v>
      </c>
      <c r="M21" s="12">
        <v>0</v>
      </c>
      <c r="P21" s="9"/>
      <c r="R21" s="9"/>
    </row>
    <row r="22" spans="1:18" x14ac:dyDescent="0.25">
      <c r="A22" s="15" t="s">
        <v>34</v>
      </c>
      <c r="C22" s="83">
        <v>0</v>
      </c>
      <c r="D22" s="83"/>
      <c r="E22" s="83">
        <v>0</v>
      </c>
      <c r="J22" s="3">
        <v>19</v>
      </c>
      <c r="K22" s="15">
        <v>35065</v>
      </c>
      <c r="L22" s="12">
        <v>0</v>
      </c>
      <c r="M22" s="12">
        <v>0</v>
      </c>
      <c r="P22" s="9"/>
      <c r="R22" s="9"/>
    </row>
    <row r="23" spans="1:18" x14ac:dyDescent="0.25">
      <c r="A23" s="15" t="s">
        <v>35</v>
      </c>
      <c r="C23" s="83">
        <v>0</v>
      </c>
      <c r="D23" s="83"/>
      <c r="E23" s="83">
        <v>0</v>
      </c>
      <c r="J23" s="3">
        <v>20</v>
      </c>
      <c r="K23" s="15" t="s">
        <v>30</v>
      </c>
      <c r="L23" s="12">
        <v>0</v>
      </c>
      <c r="M23" s="12">
        <v>0</v>
      </c>
      <c r="P23" s="9"/>
      <c r="R23" s="9"/>
    </row>
    <row r="24" spans="1:18" x14ac:dyDescent="0.25">
      <c r="A24" s="15" t="s">
        <v>36</v>
      </c>
      <c r="C24" s="83">
        <v>0</v>
      </c>
      <c r="D24" s="83"/>
      <c r="E24" s="83">
        <v>0</v>
      </c>
      <c r="J24" s="3">
        <v>21</v>
      </c>
      <c r="K24" s="15" t="s">
        <v>32</v>
      </c>
      <c r="L24" s="12">
        <v>0</v>
      </c>
      <c r="M24" s="12">
        <v>0</v>
      </c>
      <c r="P24" s="9"/>
      <c r="R24" s="9"/>
    </row>
    <row r="25" spans="1:18" x14ac:dyDescent="0.25">
      <c r="A25" s="15" t="s">
        <v>37</v>
      </c>
      <c r="C25" s="83">
        <v>0</v>
      </c>
      <c r="D25" s="83"/>
      <c r="E25" s="83">
        <v>0</v>
      </c>
      <c r="J25" s="3">
        <v>22</v>
      </c>
      <c r="K25" s="15" t="s">
        <v>34</v>
      </c>
      <c r="L25" s="12">
        <v>0</v>
      </c>
      <c r="M25" s="12">
        <v>0</v>
      </c>
      <c r="P25" s="9"/>
      <c r="R25" s="9"/>
    </row>
    <row r="26" spans="1:18" x14ac:dyDescent="0.25">
      <c r="A26" s="15" t="s">
        <v>38</v>
      </c>
      <c r="C26" s="83">
        <v>0</v>
      </c>
      <c r="D26" s="83"/>
      <c r="E26" s="83">
        <v>0</v>
      </c>
      <c r="J26" s="3">
        <v>23</v>
      </c>
      <c r="K26" s="15" t="s">
        <v>36</v>
      </c>
      <c r="L26" s="12">
        <v>0</v>
      </c>
      <c r="M26" s="12">
        <v>0</v>
      </c>
      <c r="P26" s="9"/>
      <c r="R26" s="9"/>
    </row>
    <row r="27" spans="1:18" x14ac:dyDescent="0.25">
      <c r="A27" s="15" t="s">
        <v>62</v>
      </c>
      <c r="C27" s="83">
        <v>0</v>
      </c>
      <c r="D27" s="83"/>
      <c r="E27" s="83">
        <v>0</v>
      </c>
      <c r="J27" s="3">
        <v>24</v>
      </c>
      <c r="K27" s="15" t="s">
        <v>38</v>
      </c>
      <c r="L27" s="12">
        <v>0</v>
      </c>
      <c r="M27" s="12">
        <v>0</v>
      </c>
      <c r="P27" s="9"/>
      <c r="R27" s="9"/>
    </row>
    <row r="28" spans="1:18" x14ac:dyDescent="0.25">
      <c r="A28" s="15">
        <v>34700</v>
      </c>
      <c r="C28" s="83">
        <v>0</v>
      </c>
      <c r="D28" s="83"/>
      <c r="E28" s="83">
        <v>0</v>
      </c>
      <c r="J28" s="3">
        <v>25</v>
      </c>
      <c r="K28" s="15">
        <v>35431</v>
      </c>
      <c r="L28" s="12">
        <v>0</v>
      </c>
      <c r="M28" s="12">
        <v>0</v>
      </c>
      <c r="P28" s="9"/>
      <c r="R28" s="9"/>
    </row>
    <row r="29" spans="1:18" x14ac:dyDescent="0.25">
      <c r="A29" s="15" t="s">
        <v>29</v>
      </c>
      <c r="C29" s="83">
        <v>0</v>
      </c>
      <c r="D29" s="83"/>
      <c r="E29" s="83">
        <v>0</v>
      </c>
      <c r="J29" s="3">
        <v>26</v>
      </c>
      <c r="K29" s="15" t="s">
        <v>30</v>
      </c>
      <c r="L29" s="12">
        <v>0</v>
      </c>
      <c r="M29" s="12">
        <v>0</v>
      </c>
      <c r="P29" s="9"/>
      <c r="R29" s="9"/>
    </row>
    <row r="30" spans="1:18" x14ac:dyDescent="0.25">
      <c r="A30" s="15" t="s">
        <v>30</v>
      </c>
      <c r="C30" s="83">
        <v>0</v>
      </c>
      <c r="D30" s="83"/>
      <c r="E30" s="83">
        <v>0</v>
      </c>
      <c r="J30" s="3">
        <v>27</v>
      </c>
      <c r="K30" s="15" t="s">
        <v>32</v>
      </c>
      <c r="L30" s="12">
        <v>0</v>
      </c>
      <c r="M30" s="12">
        <v>0</v>
      </c>
      <c r="P30" s="9"/>
      <c r="R30" s="9"/>
    </row>
    <row r="31" spans="1:18" x14ac:dyDescent="0.25">
      <c r="A31" s="15" t="s">
        <v>31</v>
      </c>
      <c r="C31" s="83">
        <v>0</v>
      </c>
      <c r="D31" s="83"/>
      <c r="E31" s="83">
        <v>0</v>
      </c>
      <c r="J31" s="3">
        <v>28</v>
      </c>
      <c r="K31" s="15" t="s">
        <v>34</v>
      </c>
      <c r="L31" s="12">
        <v>0</v>
      </c>
      <c r="M31" s="12">
        <v>0</v>
      </c>
      <c r="P31" s="9"/>
      <c r="R31" s="9"/>
    </row>
    <row r="32" spans="1:18" x14ac:dyDescent="0.25">
      <c r="A32" s="15" t="s">
        <v>32</v>
      </c>
      <c r="C32" s="83">
        <v>0</v>
      </c>
      <c r="D32" s="83"/>
      <c r="E32" s="83">
        <v>0</v>
      </c>
      <c r="J32" s="3">
        <v>29</v>
      </c>
      <c r="K32" s="15" t="s">
        <v>36</v>
      </c>
      <c r="L32" s="12">
        <v>0</v>
      </c>
      <c r="M32" s="12">
        <v>0</v>
      </c>
      <c r="P32" s="9"/>
      <c r="R32" s="9"/>
    </row>
    <row r="33" spans="1:18" x14ac:dyDescent="0.25">
      <c r="A33" s="15" t="s">
        <v>33</v>
      </c>
      <c r="C33" s="83">
        <v>0</v>
      </c>
      <c r="D33" s="83"/>
      <c r="E33" s="83">
        <v>0</v>
      </c>
      <c r="J33" s="3">
        <v>30</v>
      </c>
      <c r="K33" s="15" t="s">
        <v>38</v>
      </c>
      <c r="L33" s="12">
        <v>0</v>
      </c>
      <c r="M33" s="12">
        <v>0</v>
      </c>
      <c r="P33" s="9"/>
      <c r="R33" s="9"/>
    </row>
    <row r="34" spans="1:18" x14ac:dyDescent="0.25">
      <c r="A34" s="15" t="s">
        <v>34</v>
      </c>
      <c r="C34" s="83">
        <v>0</v>
      </c>
      <c r="D34" s="83"/>
      <c r="E34" s="83">
        <v>0</v>
      </c>
      <c r="J34" s="3">
        <v>31</v>
      </c>
      <c r="K34" s="15">
        <v>35796</v>
      </c>
      <c r="L34" s="12">
        <v>0</v>
      </c>
      <c r="M34" s="12">
        <v>0</v>
      </c>
      <c r="P34" s="9"/>
      <c r="R34" s="9"/>
    </row>
    <row r="35" spans="1:18" x14ac:dyDescent="0.25">
      <c r="A35" s="15" t="s">
        <v>35</v>
      </c>
      <c r="C35" s="83">
        <v>0</v>
      </c>
      <c r="D35" s="83"/>
      <c r="E35" s="83">
        <v>0</v>
      </c>
      <c r="J35" s="3">
        <v>32</v>
      </c>
      <c r="K35" s="15" t="s">
        <v>30</v>
      </c>
      <c r="L35" s="12">
        <v>0</v>
      </c>
      <c r="M35" s="12">
        <v>0</v>
      </c>
      <c r="P35" s="9"/>
      <c r="R35" s="9"/>
    </row>
    <row r="36" spans="1:18" x14ac:dyDescent="0.25">
      <c r="A36" s="15" t="s">
        <v>36</v>
      </c>
      <c r="C36" s="83">
        <v>0</v>
      </c>
      <c r="D36" s="83"/>
      <c r="E36" s="83">
        <v>0</v>
      </c>
      <c r="J36" s="3">
        <v>33</v>
      </c>
      <c r="K36" s="15" t="s">
        <v>32</v>
      </c>
      <c r="L36" s="12">
        <v>0</v>
      </c>
      <c r="M36" s="12">
        <v>0</v>
      </c>
      <c r="P36" s="9"/>
      <c r="R36" s="9"/>
    </row>
    <row r="37" spans="1:18" x14ac:dyDescent="0.25">
      <c r="A37" s="15" t="s">
        <v>37</v>
      </c>
      <c r="C37" s="83">
        <v>0</v>
      </c>
      <c r="D37" s="83"/>
      <c r="E37" s="83">
        <v>0</v>
      </c>
      <c r="J37" s="3">
        <v>34</v>
      </c>
      <c r="K37" s="15" t="s">
        <v>34</v>
      </c>
      <c r="L37" s="12">
        <v>0</v>
      </c>
      <c r="M37" s="12">
        <v>0</v>
      </c>
      <c r="P37" s="9"/>
      <c r="R37" s="9"/>
    </row>
    <row r="38" spans="1:18" x14ac:dyDescent="0.25">
      <c r="A38" s="15" t="s">
        <v>38</v>
      </c>
      <c r="C38" s="83">
        <v>0</v>
      </c>
      <c r="D38" s="83"/>
      <c r="E38" s="83">
        <v>0</v>
      </c>
      <c r="J38" s="3">
        <v>35</v>
      </c>
      <c r="K38" s="15" t="s">
        <v>36</v>
      </c>
      <c r="L38" s="12">
        <v>0</v>
      </c>
      <c r="M38" s="12">
        <v>0</v>
      </c>
      <c r="P38" s="9"/>
      <c r="R38" s="9"/>
    </row>
    <row r="39" spans="1:18" x14ac:dyDescent="0.25">
      <c r="A39" s="15" t="s">
        <v>62</v>
      </c>
      <c r="C39" s="83">
        <v>0</v>
      </c>
      <c r="D39" s="83"/>
      <c r="E39" s="83">
        <v>0</v>
      </c>
      <c r="J39" s="3">
        <v>36</v>
      </c>
      <c r="K39" s="15" t="s">
        <v>38</v>
      </c>
      <c r="L39" s="12">
        <v>0</v>
      </c>
      <c r="M39" s="12">
        <v>0</v>
      </c>
      <c r="P39" s="9"/>
      <c r="R39" s="9"/>
    </row>
    <row r="40" spans="1:18" x14ac:dyDescent="0.25">
      <c r="A40" s="15">
        <v>35065</v>
      </c>
      <c r="C40" s="83">
        <v>0</v>
      </c>
      <c r="D40" s="83"/>
      <c r="E40" s="83">
        <v>0</v>
      </c>
      <c r="J40" s="3">
        <v>37</v>
      </c>
      <c r="K40" s="15">
        <v>36161</v>
      </c>
      <c r="L40" s="12">
        <v>0</v>
      </c>
      <c r="M40" s="12">
        <v>0</v>
      </c>
      <c r="P40" s="9"/>
      <c r="R40" s="9"/>
    </row>
    <row r="41" spans="1:18" x14ac:dyDescent="0.25">
      <c r="A41" s="15" t="s">
        <v>29</v>
      </c>
      <c r="C41" s="83">
        <v>0</v>
      </c>
      <c r="D41" s="83"/>
      <c r="E41" s="83">
        <v>0</v>
      </c>
      <c r="J41" s="3">
        <v>38</v>
      </c>
      <c r="K41" s="15" t="s">
        <v>30</v>
      </c>
      <c r="L41" s="12">
        <v>0</v>
      </c>
      <c r="M41" s="12">
        <v>0</v>
      </c>
      <c r="P41" s="9"/>
      <c r="R41" s="9"/>
    </row>
    <row r="42" spans="1:18" x14ac:dyDescent="0.25">
      <c r="A42" s="15" t="s">
        <v>30</v>
      </c>
      <c r="C42" s="83">
        <v>0</v>
      </c>
      <c r="D42" s="83"/>
      <c r="E42" s="83">
        <v>0</v>
      </c>
      <c r="J42" s="3">
        <v>39</v>
      </c>
      <c r="K42" s="15" t="s">
        <v>32</v>
      </c>
      <c r="L42" s="12">
        <v>0</v>
      </c>
      <c r="M42" s="12">
        <v>0</v>
      </c>
      <c r="P42" s="9"/>
      <c r="R42" s="9"/>
    </row>
    <row r="43" spans="1:18" x14ac:dyDescent="0.25">
      <c r="A43" s="15" t="s">
        <v>31</v>
      </c>
      <c r="C43" s="83">
        <v>0</v>
      </c>
      <c r="D43" s="83"/>
      <c r="E43" s="83">
        <v>0</v>
      </c>
      <c r="J43" s="3">
        <v>40</v>
      </c>
      <c r="K43" s="15" t="s">
        <v>34</v>
      </c>
      <c r="L43" s="12">
        <v>0</v>
      </c>
      <c r="M43" s="12">
        <v>0</v>
      </c>
      <c r="P43" s="9"/>
      <c r="R43" s="9"/>
    </row>
    <row r="44" spans="1:18" x14ac:dyDescent="0.25">
      <c r="A44" s="15" t="s">
        <v>32</v>
      </c>
      <c r="C44" s="83">
        <v>0</v>
      </c>
      <c r="D44" s="83"/>
      <c r="E44" s="83">
        <v>0</v>
      </c>
      <c r="J44" s="3">
        <v>41</v>
      </c>
      <c r="K44" s="15" t="s">
        <v>36</v>
      </c>
      <c r="L44" s="12">
        <v>1</v>
      </c>
      <c r="M44" s="12">
        <v>0</v>
      </c>
      <c r="P44" s="9"/>
      <c r="R44" s="9"/>
    </row>
    <row r="45" spans="1:18" x14ac:dyDescent="0.25">
      <c r="A45" s="15" t="s">
        <v>33</v>
      </c>
      <c r="C45" s="83">
        <v>0</v>
      </c>
      <c r="D45" s="83"/>
      <c r="E45" s="83">
        <v>0</v>
      </c>
      <c r="J45" s="3">
        <v>42</v>
      </c>
      <c r="K45" s="15" t="s">
        <v>38</v>
      </c>
      <c r="L45" s="12">
        <v>1</v>
      </c>
      <c r="M45" s="31">
        <v>61.75</v>
      </c>
      <c r="P45" s="9"/>
      <c r="R45" s="9"/>
    </row>
    <row r="46" spans="1:18" x14ac:dyDescent="0.25">
      <c r="A46" s="15" t="s">
        <v>34</v>
      </c>
      <c r="C46" s="83">
        <v>0</v>
      </c>
      <c r="D46" s="83"/>
      <c r="E46" s="83">
        <v>0</v>
      </c>
      <c r="J46" s="3">
        <v>43</v>
      </c>
      <c r="K46" s="15">
        <v>36526</v>
      </c>
      <c r="L46" s="12">
        <v>1</v>
      </c>
      <c r="M46" s="31">
        <v>68.239999999999995</v>
      </c>
      <c r="P46" s="9"/>
      <c r="R46" s="9"/>
    </row>
    <row r="47" spans="1:18" x14ac:dyDescent="0.25">
      <c r="A47" s="15" t="s">
        <v>35</v>
      </c>
      <c r="C47" s="83">
        <v>0</v>
      </c>
      <c r="D47" s="83"/>
      <c r="E47" s="83">
        <v>0</v>
      </c>
      <c r="J47" s="3">
        <v>44</v>
      </c>
      <c r="K47" s="15" t="s">
        <v>30</v>
      </c>
      <c r="L47" s="12">
        <v>1</v>
      </c>
      <c r="M47" s="31">
        <v>70</v>
      </c>
      <c r="P47" s="9"/>
      <c r="R47" s="9"/>
    </row>
    <row r="48" spans="1:18" x14ac:dyDescent="0.25">
      <c r="A48" s="15" t="s">
        <v>36</v>
      </c>
      <c r="C48" s="83">
        <v>0</v>
      </c>
      <c r="D48" s="83"/>
      <c r="E48" s="83">
        <v>0</v>
      </c>
      <c r="J48" s="3">
        <v>45</v>
      </c>
      <c r="K48" s="15" t="s">
        <v>32</v>
      </c>
      <c r="L48" s="12">
        <v>0.88659999999999994</v>
      </c>
      <c r="M48" s="31">
        <v>60</v>
      </c>
      <c r="P48" s="9"/>
      <c r="R48" s="9"/>
    </row>
    <row r="49" spans="1:18" x14ac:dyDescent="0.25">
      <c r="A49" s="15" t="s">
        <v>37</v>
      </c>
      <c r="C49" s="83">
        <v>0</v>
      </c>
      <c r="D49" s="83"/>
      <c r="E49" s="83">
        <v>0</v>
      </c>
      <c r="J49" s="3">
        <v>46</v>
      </c>
      <c r="K49" s="15" t="s">
        <v>34</v>
      </c>
      <c r="L49" s="12">
        <v>0.82667000000000002</v>
      </c>
      <c r="M49" s="31">
        <v>52.5</v>
      </c>
      <c r="P49" s="9"/>
      <c r="R49" s="9"/>
    </row>
    <row r="50" spans="1:18" x14ac:dyDescent="0.25">
      <c r="A50" s="15" t="s">
        <v>38</v>
      </c>
      <c r="C50" s="83">
        <v>0</v>
      </c>
      <c r="D50" s="83"/>
      <c r="E50" s="83">
        <v>0</v>
      </c>
      <c r="J50" s="3">
        <v>47</v>
      </c>
      <c r="K50" s="15" t="s">
        <v>36</v>
      </c>
      <c r="L50" s="12">
        <v>0.82001000000000002</v>
      </c>
      <c r="M50" s="31">
        <v>49.1</v>
      </c>
      <c r="P50" s="9"/>
      <c r="R50" s="9"/>
    </row>
    <row r="51" spans="1:18" x14ac:dyDescent="0.25">
      <c r="A51" s="15" t="s">
        <v>62</v>
      </c>
      <c r="C51" s="83">
        <v>0</v>
      </c>
      <c r="D51" s="83"/>
      <c r="E51" s="83">
        <v>0</v>
      </c>
      <c r="J51" s="3">
        <v>48</v>
      </c>
      <c r="K51" s="15" t="s">
        <v>38</v>
      </c>
      <c r="L51" s="12">
        <v>0.81335000000000013</v>
      </c>
      <c r="M51" s="31">
        <v>44.5</v>
      </c>
      <c r="P51" s="9"/>
      <c r="R51" s="9"/>
    </row>
    <row r="52" spans="1:18" x14ac:dyDescent="0.25">
      <c r="A52" s="15">
        <v>35431</v>
      </c>
      <c r="C52" s="83">
        <v>0</v>
      </c>
      <c r="D52" s="83"/>
      <c r="E52" s="83">
        <v>0</v>
      </c>
      <c r="J52" s="3">
        <v>49</v>
      </c>
      <c r="K52" s="15">
        <v>36892</v>
      </c>
      <c r="L52" s="12">
        <v>0.80669000000000013</v>
      </c>
      <c r="M52" s="31">
        <v>37.6</v>
      </c>
      <c r="P52" s="9"/>
      <c r="R52" s="9"/>
    </row>
    <row r="53" spans="1:18" x14ac:dyDescent="0.25">
      <c r="A53" s="15" t="s">
        <v>29</v>
      </c>
      <c r="C53" s="83">
        <v>0</v>
      </c>
      <c r="D53" s="83"/>
      <c r="E53" s="83">
        <v>0</v>
      </c>
      <c r="J53" s="3">
        <v>50</v>
      </c>
      <c r="K53" s="15" t="s">
        <v>30</v>
      </c>
      <c r="L53" s="12">
        <v>0.80003000000000013</v>
      </c>
      <c r="M53" s="31">
        <v>43.6</v>
      </c>
      <c r="P53" s="9"/>
      <c r="R53" s="9"/>
    </row>
    <row r="54" spans="1:18" x14ac:dyDescent="0.25">
      <c r="A54" s="15" t="s">
        <v>30</v>
      </c>
      <c r="C54" s="83">
        <v>0</v>
      </c>
      <c r="D54" s="83"/>
      <c r="E54" s="83">
        <v>0</v>
      </c>
      <c r="J54" s="3">
        <v>51</v>
      </c>
      <c r="K54" s="15" t="s">
        <v>32</v>
      </c>
      <c r="L54" s="12">
        <v>0.79337000000000013</v>
      </c>
      <c r="M54" s="31">
        <v>33.4</v>
      </c>
      <c r="P54" s="9"/>
      <c r="R54" s="9"/>
    </row>
    <row r="55" spans="1:18" x14ac:dyDescent="0.25">
      <c r="A55" s="15" t="s">
        <v>31</v>
      </c>
      <c r="C55" s="83">
        <v>0</v>
      </c>
      <c r="D55" s="83"/>
      <c r="E55" s="83">
        <v>0</v>
      </c>
      <c r="J55" s="3">
        <v>52</v>
      </c>
      <c r="K55" s="15" t="s">
        <v>34</v>
      </c>
      <c r="L55" s="12">
        <v>0.78671000000000024</v>
      </c>
      <c r="M55" s="31">
        <v>36</v>
      </c>
      <c r="P55" s="9"/>
      <c r="R55" s="9"/>
    </row>
    <row r="56" spans="1:18" x14ac:dyDescent="0.25">
      <c r="A56" s="15" t="s">
        <v>32</v>
      </c>
      <c r="C56" s="83">
        <v>0</v>
      </c>
      <c r="D56" s="83"/>
      <c r="E56" s="83">
        <v>0</v>
      </c>
      <c r="J56" s="3">
        <v>53</v>
      </c>
      <c r="K56" s="15" t="s">
        <v>36</v>
      </c>
      <c r="L56" s="12">
        <v>0.78005000000000024</v>
      </c>
      <c r="M56" s="31">
        <v>40.4</v>
      </c>
      <c r="P56" s="9"/>
      <c r="R56" s="9"/>
    </row>
    <row r="57" spans="1:18" x14ac:dyDescent="0.25">
      <c r="A57" s="15" t="s">
        <v>33</v>
      </c>
      <c r="C57" s="83">
        <v>0</v>
      </c>
      <c r="D57" s="83"/>
      <c r="E57" s="83">
        <v>0</v>
      </c>
      <c r="J57" s="3">
        <v>54</v>
      </c>
      <c r="K57" s="15" t="s">
        <v>38</v>
      </c>
      <c r="L57" s="12">
        <v>0.77339000000000024</v>
      </c>
      <c r="M57" s="31">
        <v>42.7</v>
      </c>
      <c r="P57" s="9"/>
      <c r="R57" s="9"/>
    </row>
    <row r="58" spans="1:18" x14ac:dyDescent="0.25">
      <c r="A58" s="15" t="s">
        <v>34</v>
      </c>
      <c r="C58" s="83">
        <v>0</v>
      </c>
      <c r="D58" s="83"/>
      <c r="E58" s="83">
        <v>0</v>
      </c>
      <c r="J58" s="3">
        <v>55</v>
      </c>
      <c r="K58" s="15">
        <v>37257</v>
      </c>
      <c r="L58" s="12">
        <v>0.76673000000000036</v>
      </c>
      <c r="M58" s="31">
        <v>38.4</v>
      </c>
      <c r="P58" s="9"/>
      <c r="R58" s="9"/>
    </row>
    <row r="59" spans="1:18" x14ac:dyDescent="0.25">
      <c r="A59" s="15" t="s">
        <v>35</v>
      </c>
      <c r="C59" s="83">
        <v>0</v>
      </c>
      <c r="D59" s="83"/>
      <c r="E59" s="83">
        <v>0</v>
      </c>
      <c r="J59" s="3">
        <v>56</v>
      </c>
      <c r="K59" s="15" t="s">
        <v>30</v>
      </c>
      <c r="L59" s="12">
        <v>0.76</v>
      </c>
      <c r="M59" s="31">
        <v>32.49</v>
      </c>
      <c r="P59" s="9"/>
      <c r="R59" s="9"/>
    </row>
    <row r="60" spans="1:18" x14ac:dyDescent="0.25">
      <c r="A60" s="15" t="s">
        <v>36</v>
      </c>
      <c r="C60" s="83">
        <v>0</v>
      </c>
      <c r="D60" s="83"/>
      <c r="E60" s="83">
        <v>0</v>
      </c>
      <c r="J60" s="3">
        <v>57</v>
      </c>
      <c r="K60" s="15" t="s">
        <v>32</v>
      </c>
      <c r="L60" s="12">
        <v>0.74875000000000003</v>
      </c>
      <c r="M60" s="31">
        <v>30.5</v>
      </c>
      <c r="P60" s="9"/>
      <c r="R60" s="9"/>
    </row>
    <row r="61" spans="1:18" x14ac:dyDescent="0.25">
      <c r="A61" s="15" t="s">
        <v>37</v>
      </c>
      <c r="C61" s="83">
        <v>0</v>
      </c>
      <c r="D61" s="83"/>
      <c r="E61" s="83">
        <v>0</v>
      </c>
      <c r="J61" s="3">
        <v>58</v>
      </c>
      <c r="K61" s="15" t="s">
        <v>34</v>
      </c>
      <c r="L61" s="12">
        <v>0.73750000000000004</v>
      </c>
      <c r="M61" s="31">
        <v>28.5</v>
      </c>
      <c r="P61" s="9"/>
      <c r="R61" s="9"/>
    </row>
    <row r="62" spans="1:18" x14ac:dyDescent="0.25">
      <c r="A62" s="15" t="s">
        <v>38</v>
      </c>
      <c r="C62" s="83">
        <v>0</v>
      </c>
      <c r="D62" s="83"/>
      <c r="E62" s="83">
        <v>0</v>
      </c>
      <c r="J62" s="3">
        <v>59</v>
      </c>
      <c r="K62" s="15" t="s">
        <v>36</v>
      </c>
      <c r="L62" s="12">
        <v>0.72624999999999995</v>
      </c>
      <c r="M62" s="31">
        <v>33.5</v>
      </c>
      <c r="P62" s="9"/>
      <c r="R62" s="9"/>
    </row>
    <row r="63" spans="1:18" x14ac:dyDescent="0.25">
      <c r="A63" s="15" t="s">
        <v>62</v>
      </c>
      <c r="C63" s="83">
        <v>0</v>
      </c>
      <c r="D63" s="83"/>
      <c r="E63" s="83">
        <v>0</v>
      </c>
      <c r="J63" s="3">
        <v>60</v>
      </c>
      <c r="K63" s="15" t="s">
        <v>38</v>
      </c>
      <c r="L63" s="12">
        <v>0.71499999999999997</v>
      </c>
      <c r="M63" s="31">
        <v>47.6</v>
      </c>
      <c r="P63" s="9"/>
      <c r="R63" s="9"/>
    </row>
    <row r="64" spans="1:18" x14ac:dyDescent="0.25">
      <c r="A64" s="15">
        <v>35796</v>
      </c>
      <c r="C64" s="83">
        <v>0</v>
      </c>
      <c r="D64" s="83"/>
      <c r="E64" s="83">
        <v>0</v>
      </c>
      <c r="J64" s="3">
        <v>61</v>
      </c>
      <c r="K64" s="15">
        <v>37622</v>
      </c>
      <c r="L64" s="12">
        <v>0.70374999999999999</v>
      </c>
      <c r="M64" s="31">
        <v>30.7</v>
      </c>
      <c r="P64" s="9"/>
      <c r="R64" s="9"/>
    </row>
    <row r="65" spans="1:18" x14ac:dyDescent="0.25">
      <c r="A65" s="15" t="s">
        <v>29</v>
      </c>
      <c r="C65" s="83">
        <v>0</v>
      </c>
      <c r="D65" s="83"/>
      <c r="E65" s="83">
        <v>0</v>
      </c>
      <c r="J65" s="3">
        <v>62</v>
      </c>
      <c r="K65" s="15" t="s">
        <v>30</v>
      </c>
      <c r="L65" s="12">
        <v>0.6925</v>
      </c>
      <c r="M65" s="31">
        <v>30.9</v>
      </c>
      <c r="P65" s="9"/>
      <c r="R65" s="9"/>
    </row>
    <row r="66" spans="1:18" x14ac:dyDescent="0.25">
      <c r="A66" s="15" t="s">
        <v>30</v>
      </c>
      <c r="C66" s="83">
        <v>0</v>
      </c>
      <c r="D66" s="83"/>
      <c r="E66" s="83">
        <v>0</v>
      </c>
      <c r="J66" s="3">
        <v>63</v>
      </c>
      <c r="K66" s="15" t="s">
        <v>32</v>
      </c>
      <c r="L66" s="12">
        <v>0.68125000000000002</v>
      </c>
      <c r="M66" s="12">
        <v>27</v>
      </c>
      <c r="P66" s="9"/>
      <c r="R66" s="9"/>
    </row>
    <row r="67" spans="1:18" x14ac:dyDescent="0.25">
      <c r="A67" s="15" t="s">
        <v>31</v>
      </c>
      <c r="C67" s="83">
        <v>0</v>
      </c>
      <c r="D67" s="83"/>
      <c r="E67" s="83">
        <v>0</v>
      </c>
      <c r="J67" s="3">
        <v>64</v>
      </c>
      <c r="K67" s="15" t="s">
        <v>34</v>
      </c>
      <c r="L67" s="12">
        <v>0.67</v>
      </c>
      <c r="M67" s="12">
        <v>27.6</v>
      </c>
      <c r="P67" s="9"/>
      <c r="R67" s="9"/>
    </row>
    <row r="68" spans="1:18" x14ac:dyDescent="0.25">
      <c r="A68" s="15" t="s">
        <v>32</v>
      </c>
      <c r="C68" s="83">
        <v>0</v>
      </c>
      <c r="D68" s="83"/>
      <c r="E68" s="83">
        <v>0</v>
      </c>
      <c r="J68" s="3">
        <v>65</v>
      </c>
      <c r="K68" s="15" t="s">
        <v>36</v>
      </c>
      <c r="L68" s="12">
        <v>0.61</v>
      </c>
      <c r="M68" s="12">
        <v>24.2</v>
      </c>
      <c r="P68" s="9"/>
      <c r="R68" s="9"/>
    </row>
    <row r="69" spans="1:18" x14ac:dyDescent="0.25">
      <c r="A69" s="15" t="s">
        <v>33</v>
      </c>
      <c r="C69" s="83">
        <v>0</v>
      </c>
      <c r="D69" s="83"/>
      <c r="E69" s="83">
        <v>0</v>
      </c>
      <c r="J69" s="3">
        <v>66</v>
      </c>
      <c r="K69" s="15" t="s">
        <v>38</v>
      </c>
      <c r="L69" s="12">
        <v>0.62</v>
      </c>
      <c r="M69" s="12">
        <v>20.8</v>
      </c>
      <c r="P69" s="9"/>
      <c r="R69" s="9"/>
    </row>
    <row r="70" spans="1:18" x14ac:dyDescent="0.25">
      <c r="A70" s="15" t="s">
        <v>34</v>
      </c>
      <c r="C70" s="83">
        <v>0</v>
      </c>
      <c r="D70" s="83"/>
      <c r="E70" s="83">
        <v>0</v>
      </c>
      <c r="J70" s="3">
        <v>67</v>
      </c>
      <c r="K70" s="15">
        <v>37987</v>
      </c>
      <c r="L70" s="12">
        <v>0.64</v>
      </c>
      <c r="M70" s="12">
        <v>21.6</v>
      </c>
      <c r="P70" s="9"/>
      <c r="R70" s="9"/>
    </row>
    <row r="71" spans="1:18" x14ac:dyDescent="0.25">
      <c r="A71" s="15" t="s">
        <v>35</v>
      </c>
      <c r="C71" s="83">
        <v>0</v>
      </c>
      <c r="D71" s="83"/>
      <c r="E71" s="83">
        <v>0</v>
      </c>
      <c r="J71" s="3">
        <v>68</v>
      </c>
      <c r="K71" s="15" t="s">
        <v>30</v>
      </c>
      <c r="L71" s="12">
        <v>0.56000000000000005</v>
      </c>
      <c r="M71" s="12">
        <v>23</v>
      </c>
      <c r="P71" s="9"/>
      <c r="R71" s="9"/>
    </row>
    <row r="72" spans="1:18" x14ac:dyDescent="0.25">
      <c r="A72" s="15" t="s">
        <v>36</v>
      </c>
      <c r="C72" s="83">
        <v>0</v>
      </c>
      <c r="D72" s="83"/>
      <c r="E72" s="83">
        <v>0</v>
      </c>
      <c r="J72" s="3">
        <v>69</v>
      </c>
      <c r="K72" s="15" t="s">
        <v>32</v>
      </c>
      <c r="L72" s="12">
        <v>0.61</v>
      </c>
      <c r="M72" s="12">
        <v>25.1</v>
      </c>
      <c r="P72" s="9"/>
      <c r="R72" s="9"/>
    </row>
    <row r="73" spans="1:18" x14ac:dyDescent="0.25">
      <c r="A73" s="15" t="s">
        <v>37</v>
      </c>
      <c r="C73" s="83">
        <v>0</v>
      </c>
      <c r="D73" s="83"/>
      <c r="E73" s="83">
        <v>0</v>
      </c>
      <c r="J73" s="3">
        <v>70</v>
      </c>
      <c r="K73" s="15" t="s">
        <v>34</v>
      </c>
      <c r="L73" s="12">
        <v>0.65</v>
      </c>
      <c r="M73" s="12">
        <v>23.5</v>
      </c>
      <c r="P73" s="9"/>
      <c r="R73" s="9"/>
    </row>
    <row r="74" spans="1:18" x14ac:dyDescent="0.25">
      <c r="A74" s="15" t="s">
        <v>38</v>
      </c>
      <c r="C74" s="83">
        <v>0</v>
      </c>
      <c r="D74" s="83"/>
      <c r="E74" s="83">
        <v>0</v>
      </c>
      <c r="J74" s="3">
        <v>71</v>
      </c>
      <c r="K74" s="15" t="s">
        <v>36</v>
      </c>
      <c r="L74" s="12">
        <v>0.70334000000000008</v>
      </c>
      <c r="M74" s="12">
        <v>31</v>
      </c>
      <c r="P74" s="9"/>
      <c r="R74" s="9"/>
    </row>
    <row r="75" spans="1:18" x14ac:dyDescent="0.25">
      <c r="A75" s="15" t="s">
        <v>62</v>
      </c>
      <c r="C75" s="83">
        <v>0</v>
      </c>
      <c r="D75" s="83"/>
      <c r="E75" s="83">
        <v>0</v>
      </c>
      <c r="J75" s="3">
        <v>72</v>
      </c>
      <c r="K75" s="15" t="s">
        <v>38</v>
      </c>
      <c r="L75" s="12">
        <v>0.71</v>
      </c>
      <c r="M75" s="12">
        <v>27.3</v>
      </c>
      <c r="P75" s="9"/>
      <c r="R75" s="9"/>
    </row>
    <row r="76" spans="1:18" x14ac:dyDescent="0.25">
      <c r="A76" s="15">
        <v>36161</v>
      </c>
      <c r="C76" s="83">
        <v>0</v>
      </c>
      <c r="D76" s="83"/>
      <c r="E76" s="83">
        <v>0</v>
      </c>
      <c r="J76" s="3">
        <v>73</v>
      </c>
      <c r="K76" s="15">
        <v>38353</v>
      </c>
      <c r="L76" s="12">
        <v>0.63</v>
      </c>
      <c r="M76" s="12">
        <v>20.8</v>
      </c>
      <c r="P76" s="9"/>
      <c r="R76" s="9"/>
    </row>
    <row r="77" spans="1:18" x14ac:dyDescent="0.25">
      <c r="A77" s="15" t="s">
        <v>29</v>
      </c>
      <c r="C77" s="83">
        <v>0</v>
      </c>
      <c r="D77" s="83"/>
      <c r="E77" s="83">
        <v>0</v>
      </c>
      <c r="J77" s="3">
        <v>74</v>
      </c>
      <c r="K77" s="15" t="s">
        <v>30</v>
      </c>
      <c r="L77" s="12">
        <v>0.72</v>
      </c>
      <c r="M77" s="12">
        <v>27.9</v>
      </c>
      <c r="P77" s="9"/>
      <c r="R77" s="9"/>
    </row>
    <row r="78" spans="1:18" x14ac:dyDescent="0.25">
      <c r="A78" s="15" t="s">
        <v>30</v>
      </c>
      <c r="C78" s="83">
        <v>0</v>
      </c>
      <c r="D78" s="83"/>
      <c r="E78" s="83">
        <v>0</v>
      </c>
      <c r="J78" s="3">
        <v>75</v>
      </c>
      <c r="K78" s="15" t="s">
        <v>32</v>
      </c>
      <c r="L78" s="12">
        <v>0.64</v>
      </c>
      <c r="M78" s="12">
        <v>24.8</v>
      </c>
      <c r="P78" s="9"/>
      <c r="R78" s="9"/>
    </row>
    <row r="79" spans="1:18" x14ac:dyDescent="0.25">
      <c r="A79" s="15" t="s">
        <v>31</v>
      </c>
      <c r="C79" s="83">
        <v>0</v>
      </c>
      <c r="D79" s="83"/>
      <c r="E79" s="83">
        <v>0</v>
      </c>
      <c r="J79" s="3">
        <v>76</v>
      </c>
      <c r="K79" s="15" t="s">
        <v>34</v>
      </c>
      <c r="L79" s="12">
        <v>0.66</v>
      </c>
      <c r="M79" s="12">
        <v>21.2</v>
      </c>
      <c r="P79" s="9"/>
      <c r="R79" s="9"/>
    </row>
    <row r="80" spans="1:18" x14ac:dyDescent="0.25">
      <c r="A80" s="15" t="s">
        <v>32</v>
      </c>
      <c r="C80" s="83">
        <v>0</v>
      </c>
      <c r="D80" s="83"/>
      <c r="E80" s="83">
        <v>0</v>
      </c>
      <c r="J80" s="3">
        <v>77</v>
      </c>
      <c r="K80" s="15" t="s">
        <v>36</v>
      </c>
      <c r="L80" s="12">
        <v>0.68500000000000005</v>
      </c>
      <c r="M80" s="12">
        <v>20.100000000000001</v>
      </c>
      <c r="P80" s="9"/>
      <c r="R80" s="9"/>
    </row>
    <row r="81" spans="1:18" x14ac:dyDescent="0.25">
      <c r="A81" s="15" t="s">
        <v>33</v>
      </c>
      <c r="C81" s="83">
        <v>0</v>
      </c>
      <c r="D81" s="83"/>
      <c r="E81" s="83">
        <v>0</v>
      </c>
      <c r="J81" s="3">
        <v>78</v>
      </c>
      <c r="K81" s="15" t="s">
        <v>38</v>
      </c>
      <c r="L81" s="12">
        <v>0.64</v>
      </c>
      <c r="M81" s="12">
        <v>25</v>
      </c>
      <c r="P81" s="9"/>
      <c r="R81" s="9"/>
    </row>
    <row r="82" spans="1:18" x14ac:dyDescent="0.25">
      <c r="A82" s="15" t="s">
        <v>34</v>
      </c>
      <c r="C82" s="83">
        <v>0</v>
      </c>
      <c r="D82" s="83"/>
      <c r="E82" s="83">
        <v>0</v>
      </c>
      <c r="J82" s="3">
        <v>79</v>
      </c>
      <c r="K82" s="15">
        <v>38718</v>
      </c>
      <c r="L82" s="12">
        <v>0.6</v>
      </c>
      <c r="M82" s="12">
        <v>20.100000000000001</v>
      </c>
      <c r="P82" s="9"/>
      <c r="R82" s="9"/>
    </row>
    <row r="83" spans="1:18" x14ac:dyDescent="0.25">
      <c r="A83" s="15" t="s">
        <v>35</v>
      </c>
      <c r="C83" s="83">
        <v>0</v>
      </c>
      <c r="D83" s="83"/>
      <c r="E83" s="83">
        <v>0</v>
      </c>
      <c r="J83" s="3">
        <v>80</v>
      </c>
      <c r="K83" s="15" t="s">
        <v>30</v>
      </c>
      <c r="L83" s="12">
        <v>0.56000000000000005</v>
      </c>
      <c r="M83" s="12">
        <v>20.5</v>
      </c>
      <c r="P83" s="9"/>
      <c r="R83" s="9"/>
    </row>
    <row r="84" spans="1:18" x14ac:dyDescent="0.25">
      <c r="A84" s="15" t="s">
        <v>36</v>
      </c>
      <c r="C84" s="83">
        <v>100</v>
      </c>
      <c r="E84" s="83">
        <v>0</v>
      </c>
      <c r="J84" s="3">
        <v>81</v>
      </c>
      <c r="K84" s="15" t="s">
        <v>32</v>
      </c>
      <c r="L84" s="12">
        <v>0.46200000000000002</v>
      </c>
      <c r="M84" s="12">
        <v>17.899999999999999</v>
      </c>
      <c r="P84" s="9"/>
      <c r="R84" s="9"/>
    </row>
    <row r="85" spans="1:18" x14ac:dyDescent="0.25">
      <c r="A85" s="15" t="s">
        <v>37</v>
      </c>
      <c r="B85" s="34"/>
      <c r="C85" s="83">
        <v>100</v>
      </c>
      <c r="E85" s="83">
        <v>0</v>
      </c>
      <c r="J85" s="3">
        <v>82</v>
      </c>
      <c r="K85" s="15" t="s">
        <v>34</v>
      </c>
      <c r="L85" s="12">
        <v>0.4860000000000001</v>
      </c>
      <c r="M85" s="12">
        <v>25.2</v>
      </c>
      <c r="P85" s="9"/>
      <c r="R85" s="9"/>
    </row>
    <row r="86" spans="1:18" x14ac:dyDescent="0.25">
      <c r="A86" s="15" t="s">
        <v>38</v>
      </c>
      <c r="B86" s="34"/>
      <c r="C86" s="83">
        <v>100</v>
      </c>
      <c r="D86" s="85">
        <v>61.75</v>
      </c>
      <c r="E86" s="85">
        <v>61.75</v>
      </c>
      <c r="H86" s="9"/>
      <c r="I86" s="84"/>
      <c r="J86" s="3">
        <v>83</v>
      </c>
      <c r="K86" s="15" t="s">
        <v>36</v>
      </c>
      <c r="L86" s="12">
        <v>0.51</v>
      </c>
      <c r="M86" s="12">
        <v>18.8</v>
      </c>
      <c r="P86" s="9"/>
      <c r="R86" s="9"/>
    </row>
    <row r="87" spans="1:18" x14ac:dyDescent="0.25">
      <c r="A87" s="15" t="s">
        <v>62</v>
      </c>
      <c r="B87" s="34"/>
      <c r="C87" s="83">
        <v>100</v>
      </c>
      <c r="D87" s="85">
        <v>66.533333333333331</v>
      </c>
      <c r="E87" s="85">
        <v>66.533333333333331</v>
      </c>
      <c r="H87" s="9"/>
      <c r="I87" s="84"/>
      <c r="J87" s="3">
        <v>84</v>
      </c>
      <c r="K87" s="15" t="s">
        <v>38</v>
      </c>
      <c r="L87" s="12">
        <v>0.47</v>
      </c>
      <c r="M87" s="12">
        <v>17.7</v>
      </c>
      <c r="P87" s="9"/>
      <c r="R87" s="9"/>
    </row>
    <row r="88" spans="1:18" x14ac:dyDescent="0.25">
      <c r="A88" s="15">
        <v>36526</v>
      </c>
      <c r="B88" s="34"/>
      <c r="C88" s="83">
        <v>100</v>
      </c>
      <c r="D88" s="85">
        <v>68.239999999999995</v>
      </c>
      <c r="E88" s="85">
        <v>68.239999999999995</v>
      </c>
      <c r="H88" s="9"/>
      <c r="I88" s="84"/>
      <c r="J88" s="3">
        <v>85</v>
      </c>
      <c r="K88" s="15">
        <v>39083</v>
      </c>
      <c r="L88" s="12">
        <v>0.44</v>
      </c>
      <c r="M88" s="12">
        <v>16</v>
      </c>
      <c r="P88" s="9"/>
      <c r="R88" s="9"/>
    </row>
    <row r="89" spans="1:18" x14ac:dyDescent="0.25">
      <c r="A89" s="15" t="s">
        <v>29</v>
      </c>
      <c r="B89" s="34"/>
      <c r="C89" s="83">
        <v>100</v>
      </c>
      <c r="D89" s="85">
        <v>69.95</v>
      </c>
      <c r="E89" s="85">
        <v>69.95</v>
      </c>
      <c r="H89" s="9"/>
      <c r="I89" s="84"/>
      <c r="J89" s="3">
        <v>86</v>
      </c>
      <c r="K89" s="15" t="s">
        <v>30</v>
      </c>
      <c r="L89" s="12">
        <v>0.41332999999999998</v>
      </c>
      <c r="M89" s="12">
        <v>16</v>
      </c>
      <c r="P89" s="9"/>
      <c r="R89" s="9"/>
    </row>
    <row r="90" spans="1:18" x14ac:dyDescent="0.25">
      <c r="A90" s="15" t="s">
        <v>30</v>
      </c>
      <c r="B90" s="34"/>
      <c r="C90" s="83">
        <v>100</v>
      </c>
      <c r="D90" s="85">
        <v>70</v>
      </c>
      <c r="E90" s="85">
        <v>70</v>
      </c>
      <c r="H90" s="9"/>
      <c r="I90" s="84"/>
      <c r="J90" s="3">
        <v>87</v>
      </c>
      <c r="K90" s="15" t="s">
        <v>32</v>
      </c>
      <c r="L90" s="12">
        <v>0.41</v>
      </c>
      <c r="M90" s="12">
        <v>14.6</v>
      </c>
      <c r="P90" s="9"/>
      <c r="R90" s="9"/>
    </row>
    <row r="91" spans="1:18" x14ac:dyDescent="0.25">
      <c r="A91" s="15" t="s">
        <v>31</v>
      </c>
      <c r="B91" s="34"/>
      <c r="C91" s="34">
        <v>94.33</v>
      </c>
      <c r="D91" s="86"/>
      <c r="E91" s="86">
        <v>65</v>
      </c>
      <c r="H91" s="9"/>
      <c r="I91" s="4"/>
      <c r="J91" s="3">
        <v>88</v>
      </c>
      <c r="K91" s="15" t="s">
        <v>34</v>
      </c>
      <c r="L91" s="12">
        <v>0.41</v>
      </c>
      <c r="M91" s="12">
        <v>15.5</v>
      </c>
      <c r="P91" s="9"/>
      <c r="R91" s="9"/>
    </row>
    <row r="92" spans="1:18" x14ac:dyDescent="0.25">
      <c r="A92" s="15" t="s">
        <v>32</v>
      </c>
      <c r="B92" s="34"/>
      <c r="C92" s="34">
        <v>88.66</v>
      </c>
      <c r="D92" s="86"/>
      <c r="E92" s="86">
        <v>60</v>
      </c>
      <c r="H92" s="9"/>
      <c r="I92" s="4"/>
      <c r="J92" s="3">
        <v>89</v>
      </c>
      <c r="K92" s="15" t="s">
        <v>36</v>
      </c>
      <c r="L92" s="12">
        <v>0.42</v>
      </c>
      <c r="M92" s="12">
        <v>13.8</v>
      </c>
      <c r="P92" s="9"/>
      <c r="R92" s="9"/>
    </row>
    <row r="93" spans="1:18" x14ac:dyDescent="0.25">
      <c r="A93" s="15" t="s">
        <v>33</v>
      </c>
      <c r="B93" s="12">
        <v>83</v>
      </c>
      <c r="C93" s="17">
        <v>83</v>
      </c>
      <c r="D93" s="85">
        <v>55</v>
      </c>
      <c r="E93" s="85">
        <v>55</v>
      </c>
      <c r="H93" s="9"/>
      <c r="I93" s="84"/>
      <c r="J93" s="3">
        <v>90</v>
      </c>
      <c r="K93" s="15" t="s">
        <v>38</v>
      </c>
      <c r="L93" s="12">
        <v>0.36</v>
      </c>
      <c r="M93" s="12">
        <v>13.2</v>
      </c>
      <c r="P93" s="9"/>
      <c r="R93" s="9"/>
    </row>
    <row r="94" spans="1:18" x14ac:dyDescent="0.25">
      <c r="A94" s="15" t="s">
        <v>34</v>
      </c>
      <c r="B94" s="34"/>
      <c r="C94" s="34">
        <f>C93-0.333</f>
        <v>82.667000000000002</v>
      </c>
      <c r="D94" s="86"/>
      <c r="E94" s="86">
        <v>52.5</v>
      </c>
      <c r="I94" s="4"/>
      <c r="J94" s="3"/>
      <c r="L94" s="12">
        <v>0.33</v>
      </c>
      <c r="R94" s="9"/>
    </row>
    <row r="95" spans="1:18" x14ac:dyDescent="0.25">
      <c r="A95" s="15" t="s">
        <v>35</v>
      </c>
      <c r="B95" s="34"/>
      <c r="C95" s="34">
        <f t="shared" ref="C95:C113" si="0">C94-0.333</f>
        <v>82.334000000000003</v>
      </c>
      <c r="D95" s="85">
        <v>50</v>
      </c>
      <c r="E95" s="85">
        <v>50</v>
      </c>
      <c r="I95" s="84"/>
      <c r="J95" s="3"/>
      <c r="L95" s="12">
        <v>0.33</v>
      </c>
      <c r="R95" s="9"/>
    </row>
    <row r="96" spans="1:18" x14ac:dyDescent="0.25">
      <c r="A96" s="15" t="s">
        <v>36</v>
      </c>
      <c r="B96" s="34"/>
      <c r="C96" s="34">
        <f t="shared" si="0"/>
        <v>82.001000000000005</v>
      </c>
      <c r="D96" s="85">
        <v>49.1</v>
      </c>
      <c r="E96" s="85">
        <v>49.1</v>
      </c>
      <c r="I96" s="84"/>
      <c r="J96" s="3"/>
    </row>
    <row r="97" spans="1:10" x14ac:dyDescent="0.25">
      <c r="A97" s="15" t="s">
        <v>37</v>
      </c>
      <c r="B97" s="34"/>
      <c r="C97" s="34">
        <f t="shared" si="0"/>
        <v>81.668000000000006</v>
      </c>
      <c r="D97" s="85">
        <v>43.8</v>
      </c>
      <c r="E97" s="85">
        <v>43.8</v>
      </c>
      <c r="J97" s="3"/>
    </row>
    <row r="98" spans="1:10" x14ac:dyDescent="0.25">
      <c r="A98" s="15" t="s">
        <v>38</v>
      </c>
      <c r="B98" s="34"/>
      <c r="C98" s="34">
        <f t="shared" si="0"/>
        <v>81.335000000000008</v>
      </c>
      <c r="D98" s="85">
        <v>44.5</v>
      </c>
      <c r="E98" s="85">
        <v>44.5</v>
      </c>
      <c r="J98" s="3"/>
    </row>
    <row r="99" spans="1:10" x14ac:dyDescent="0.25">
      <c r="A99" s="15" t="s">
        <v>62</v>
      </c>
      <c r="B99" s="34"/>
      <c r="C99" s="34">
        <f t="shared" si="0"/>
        <v>81.00200000000001</v>
      </c>
      <c r="D99" s="87"/>
      <c r="E99" s="86">
        <v>41.5</v>
      </c>
      <c r="J99" s="3"/>
    </row>
    <row r="100" spans="1:10" x14ac:dyDescent="0.25">
      <c r="A100" s="15">
        <v>36892</v>
      </c>
      <c r="B100" s="34"/>
      <c r="C100" s="34">
        <f t="shared" si="0"/>
        <v>80.669000000000011</v>
      </c>
      <c r="D100" s="85">
        <v>37.6</v>
      </c>
      <c r="E100" s="85">
        <v>37.6</v>
      </c>
      <c r="J100" s="3"/>
    </row>
    <row r="101" spans="1:10" x14ac:dyDescent="0.25">
      <c r="A101" s="15" t="s">
        <v>29</v>
      </c>
      <c r="B101" s="34"/>
      <c r="C101" s="34">
        <f t="shared" si="0"/>
        <v>80.336000000000013</v>
      </c>
      <c r="D101" s="88">
        <v>38.4</v>
      </c>
      <c r="E101" s="88">
        <v>38.4</v>
      </c>
      <c r="J101" s="3"/>
    </row>
    <row r="102" spans="1:10" x14ac:dyDescent="0.25">
      <c r="A102" s="15" t="s">
        <v>30</v>
      </c>
      <c r="B102" s="34"/>
      <c r="C102" s="34">
        <f t="shared" si="0"/>
        <v>80.003000000000014</v>
      </c>
      <c r="D102" s="89">
        <v>43.6</v>
      </c>
      <c r="E102" s="24">
        <v>43.6</v>
      </c>
      <c r="J102" s="3"/>
    </row>
    <row r="103" spans="1:10" x14ac:dyDescent="0.25">
      <c r="A103" s="15" t="s">
        <v>31</v>
      </c>
      <c r="B103" s="34"/>
      <c r="C103" s="34">
        <f t="shared" si="0"/>
        <v>79.670000000000016</v>
      </c>
      <c r="D103" s="89">
        <v>35.799999999999997</v>
      </c>
      <c r="E103" s="24">
        <v>35.799999999999997</v>
      </c>
      <c r="J103" s="3"/>
    </row>
    <row r="104" spans="1:10" x14ac:dyDescent="0.25">
      <c r="A104" s="15" t="s">
        <v>32</v>
      </c>
      <c r="B104" s="34"/>
      <c r="C104" s="34">
        <f t="shared" si="0"/>
        <v>79.337000000000018</v>
      </c>
      <c r="D104" s="85">
        <v>33.4</v>
      </c>
      <c r="E104" s="35">
        <v>33.4</v>
      </c>
      <c r="J104" s="3"/>
    </row>
    <row r="105" spans="1:10" x14ac:dyDescent="0.25">
      <c r="A105" s="15" t="s">
        <v>33</v>
      </c>
      <c r="B105" s="34"/>
      <c r="C105" s="34">
        <f t="shared" si="0"/>
        <v>79.004000000000019</v>
      </c>
      <c r="D105" s="85">
        <v>32.9</v>
      </c>
      <c r="E105" s="35">
        <v>32.9</v>
      </c>
      <c r="J105" s="3"/>
    </row>
    <row r="106" spans="1:10" x14ac:dyDescent="0.25">
      <c r="A106" s="15" t="s">
        <v>34</v>
      </c>
      <c r="B106" s="34"/>
      <c r="C106" s="34">
        <f t="shared" si="0"/>
        <v>78.671000000000021</v>
      </c>
      <c r="D106" s="35">
        <v>36</v>
      </c>
      <c r="E106" s="35">
        <v>36</v>
      </c>
      <c r="J106" s="3"/>
    </row>
    <row r="107" spans="1:10" x14ac:dyDescent="0.25">
      <c r="A107" s="15" t="s">
        <v>35</v>
      </c>
      <c r="B107" s="34"/>
      <c r="C107" s="34">
        <f t="shared" si="0"/>
        <v>78.338000000000022</v>
      </c>
      <c r="D107" s="35">
        <v>29.4</v>
      </c>
      <c r="E107" s="35">
        <v>29.4</v>
      </c>
      <c r="J107" s="3"/>
    </row>
    <row r="108" spans="1:10" x14ac:dyDescent="0.25">
      <c r="A108" s="15" t="s">
        <v>36</v>
      </c>
      <c r="B108" s="34"/>
      <c r="C108" s="34">
        <f t="shared" si="0"/>
        <v>78.005000000000024</v>
      </c>
      <c r="D108" s="35">
        <v>40.4</v>
      </c>
      <c r="E108" s="35">
        <v>40.4</v>
      </c>
      <c r="J108" s="3"/>
    </row>
    <row r="109" spans="1:10" x14ac:dyDescent="0.25">
      <c r="A109" s="15" t="s">
        <v>37</v>
      </c>
      <c r="B109" s="34"/>
      <c r="C109" s="34">
        <f t="shared" si="0"/>
        <v>77.672000000000025</v>
      </c>
      <c r="D109" s="35">
        <v>40.4</v>
      </c>
      <c r="E109" s="35">
        <v>40.4</v>
      </c>
      <c r="J109" s="3"/>
    </row>
    <row r="110" spans="1:10" x14ac:dyDescent="0.25">
      <c r="A110" s="15" t="s">
        <v>38</v>
      </c>
      <c r="B110" s="34"/>
      <c r="C110" s="34">
        <f t="shared" si="0"/>
        <v>77.339000000000027</v>
      </c>
      <c r="D110" s="35">
        <v>42.7</v>
      </c>
      <c r="E110" s="35">
        <v>42.7</v>
      </c>
      <c r="J110" s="3"/>
    </row>
    <row r="111" spans="1:10" x14ac:dyDescent="0.25">
      <c r="A111" s="15" t="s">
        <v>62</v>
      </c>
      <c r="B111" s="34"/>
      <c r="C111" s="34">
        <f t="shared" si="0"/>
        <v>77.006000000000029</v>
      </c>
      <c r="D111" s="35">
        <v>43.3</v>
      </c>
      <c r="E111" s="35">
        <v>43.3</v>
      </c>
      <c r="J111" s="3"/>
    </row>
    <row r="112" spans="1:10" x14ac:dyDescent="0.25">
      <c r="A112" s="15">
        <v>37257</v>
      </c>
      <c r="B112" s="34"/>
      <c r="C112" s="34">
        <f t="shared" si="0"/>
        <v>76.67300000000003</v>
      </c>
      <c r="D112" s="35">
        <v>38.4</v>
      </c>
      <c r="E112" s="35">
        <v>38.4</v>
      </c>
      <c r="J112" s="3"/>
    </row>
    <row r="113" spans="1:10" x14ac:dyDescent="0.25">
      <c r="A113" s="15" t="s">
        <v>29</v>
      </c>
      <c r="B113" s="34"/>
      <c r="C113" s="34">
        <f t="shared" si="0"/>
        <v>76.340000000000032</v>
      </c>
      <c r="D113" s="35">
        <v>33.5</v>
      </c>
      <c r="E113" s="35">
        <v>33.5</v>
      </c>
      <c r="J113" s="3"/>
    </row>
    <row r="114" spans="1:10" x14ac:dyDescent="0.25">
      <c r="A114" s="15" t="s">
        <v>30</v>
      </c>
      <c r="B114" s="12">
        <v>76</v>
      </c>
      <c r="C114" s="17">
        <v>76</v>
      </c>
      <c r="D114" s="35">
        <v>32.49</v>
      </c>
      <c r="E114" s="35">
        <v>32.49</v>
      </c>
      <c r="J114" s="3"/>
    </row>
    <row r="115" spans="1:10" x14ac:dyDescent="0.25">
      <c r="A115" s="15" t="s">
        <v>31</v>
      </c>
      <c r="B115" s="34"/>
      <c r="C115" s="34">
        <f>C114-0.5625</f>
        <v>75.4375</v>
      </c>
      <c r="D115" s="35">
        <v>34</v>
      </c>
      <c r="E115" s="35">
        <v>34</v>
      </c>
      <c r="J115" s="3"/>
    </row>
    <row r="116" spans="1:10" x14ac:dyDescent="0.25">
      <c r="A116" s="15" t="s">
        <v>32</v>
      </c>
      <c r="B116" s="34"/>
      <c r="C116" s="34">
        <f t="shared" ref="C116:C129" si="1">C115-0.5625</f>
        <v>74.875</v>
      </c>
      <c r="D116" s="35">
        <v>30.5</v>
      </c>
      <c r="E116" s="35">
        <v>30.5</v>
      </c>
      <c r="J116" s="3"/>
    </row>
    <row r="117" spans="1:10" x14ac:dyDescent="0.25">
      <c r="A117" s="15" t="s">
        <v>33</v>
      </c>
      <c r="B117" s="34"/>
      <c r="C117" s="34">
        <f t="shared" si="1"/>
        <v>74.3125</v>
      </c>
      <c r="D117" s="35">
        <v>33.299999999999997</v>
      </c>
      <c r="E117" s="35">
        <v>33.299999999999997</v>
      </c>
      <c r="J117" s="3"/>
    </row>
    <row r="118" spans="1:10" x14ac:dyDescent="0.25">
      <c r="A118" s="15" t="s">
        <v>34</v>
      </c>
      <c r="B118" s="34"/>
      <c r="C118" s="34">
        <f t="shared" si="1"/>
        <v>73.75</v>
      </c>
      <c r="D118" s="35">
        <v>28.5</v>
      </c>
      <c r="E118" s="35">
        <v>28.5</v>
      </c>
      <c r="J118" s="3"/>
    </row>
    <row r="119" spans="1:10" x14ac:dyDescent="0.25">
      <c r="A119" s="15" t="s">
        <v>35</v>
      </c>
      <c r="B119" s="34"/>
      <c r="C119" s="34">
        <f t="shared" si="1"/>
        <v>73.1875</v>
      </c>
      <c r="D119" s="35">
        <v>31.4</v>
      </c>
      <c r="E119" s="35">
        <v>31.4</v>
      </c>
      <c r="J119" s="3"/>
    </row>
    <row r="120" spans="1:10" x14ac:dyDescent="0.25">
      <c r="A120" s="15" t="s">
        <v>36</v>
      </c>
      <c r="B120" s="34"/>
      <c r="C120" s="34">
        <f t="shared" si="1"/>
        <v>72.625</v>
      </c>
      <c r="D120" s="35">
        <v>33.5</v>
      </c>
      <c r="E120" s="35">
        <v>33.5</v>
      </c>
      <c r="J120" s="3"/>
    </row>
    <row r="121" spans="1:10" x14ac:dyDescent="0.25">
      <c r="A121" s="15" t="s">
        <v>37</v>
      </c>
      <c r="B121" s="34"/>
      <c r="C121" s="34">
        <f t="shared" si="1"/>
        <v>72.0625</v>
      </c>
      <c r="D121" s="35">
        <v>45.7</v>
      </c>
      <c r="E121" s="35">
        <v>45.7</v>
      </c>
      <c r="J121" s="3"/>
    </row>
    <row r="122" spans="1:10" x14ac:dyDescent="0.25">
      <c r="A122" s="15" t="s">
        <v>38</v>
      </c>
      <c r="B122" s="34"/>
      <c r="C122" s="34">
        <f t="shared" si="1"/>
        <v>71.5</v>
      </c>
      <c r="D122" s="35">
        <v>47.6</v>
      </c>
      <c r="E122" s="35">
        <v>47.6</v>
      </c>
      <c r="J122" s="3"/>
    </row>
    <row r="123" spans="1:10" x14ac:dyDescent="0.25">
      <c r="A123" s="15" t="s">
        <v>62</v>
      </c>
      <c r="B123" s="34"/>
      <c r="C123" s="34">
        <f t="shared" si="1"/>
        <v>70.9375</v>
      </c>
      <c r="D123" s="35">
        <v>35.799999999999997</v>
      </c>
      <c r="E123" s="35">
        <v>35.799999999999997</v>
      </c>
      <c r="J123" s="3"/>
    </row>
    <row r="124" spans="1:10" x14ac:dyDescent="0.25">
      <c r="A124" s="15">
        <v>37622</v>
      </c>
      <c r="B124" s="34"/>
      <c r="C124" s="34">
        <f t="shared" si="1"/>
        <v>70.375</v>
      </c>
      <c r="D124" s="35">
        <v>30.7</v>
      </c>
      <c r="E124" s="35">
        <v>30.7</v>
      </c>
      <c r="J124" s="3"/>
    </row>
    <row r="125" spans="1:10" x14ac:dyDescent="0.25">
      <c r="A125" s="15" t="s">
        <v>29</v>
      </c>
      <c r="B125" s="34"/>
      <c r="C125" s="34">
        <f t="shared" si="1"/>
        <v>69.8125</v>
      </c>
      <c r="D125" s="35">
        <v>26.2</v>
      </c>
      <c r="E125" s="35">
        <v>26.2</v>
      </c>
      <c r="J125" s="3"/>
    </row>
    <row r="126" spans="1:10" x14ac:dyDescent="0.25">
      <c r="A126" s="15" t="s">
        <v>30</v>
      </c>
      <c r="B126" s="34"/>
      <c r="C126" s="34">
        <f t="shared" si="1"/>
        <v>69.25</v>
      </c>
      <c r="D126" s="35">
        <v>30.9</v>
      </c>
      <c r="E126" s="35">
        <v>30.9</v>
      </c>
      <c r="J126" s="3"/>
    </row>
    <row r="127" spans="1:10" x14ac:dyDescent="0.25">
      <c r="A127" s="15" t="s">
        <v>31</v>
      </c>
      <c r="B127" s="34"/>
      <c r="C127" s="34">
        <f t="shared" si="1"/>
        <v>68.6875</v>
      </c>
      <c r="D127" s="35">
        <v>17.2</v>
      </c>
      <c r="E127" s="35">
        <v>17.2</v>
      </c>
      <c r="J127" s="3"/>
    </row>
    <row r="128" spans="1:10" x14ac:dyDescent="0.25">
      <c r="A128" s="15" t="s">
        <v>32</v>
      </c>
      <c r="B128" s="34"/>
      <c r="C128" s="34">
        <f t="shared" si="1"/>
        <v>68.125</v>
      </c>
      <c r="D128" s="19">
        <v>27</v>
      </c>
      <c r="E128" s="19">
        <v>27</v>
      </c>
      <c r="J128" s="3"/>
    </row>
    <row r="129" spans="1:10" x14ac:dyDescent="0.25">
      <c r="A129" s="15" t="s">
        <v>33</v>
      </c>
      <c r="B129" s="34"/>
      <c r="C129" s="34">
        <f t="shared" si="1"/>
        <v>67.5625</v>
      </c>
      <c r="D129" s="17"/>
      <c r="E129" s="33">
        <v>27.5</v>
      </c>
      <c r="J129" s="3"/>
    </row>
    <row r="130" spans="1:10" x14ac:dyDescent="0.25">
      <c r="A130" s="15" t="s">
        <v>34</v>
      </c>
      <c r="B130" s="12">
        <v>67</v>
      </c>
      <c r="C130" s="17">
        <v>67</v>
      </c>
      <c r="D130" s="35">
        <v>27.6</v>
      </c>
      <c r="E130" s="35">
        <v>27.6</v>
      </c>
      <c r="J130" s="3"/>
    </row>
    <row r="131" spans="1:10" x14ac:dyDescent="0.25">
      <c r="A131" s="15" t="s">
        <v>35</v>
      </c>
      <c r="B131" s="12">
        <v>74</v>
      </c>
      <c r="C131" s="17">
        <v>74</v>
      </c>
      <c r="D131" s="35">
        <v>26.3</v>
      </c>
      <c r="E131" s="35">
        <v>26.3</v>
      </c>
      <c r="J131" s="3"/>
    </row>
    <row r="132" spans="1:10" x14ac:dyDescent="0.25">
      <c r="A132" s="15" t="s">
        <v>36</v>
      </c>
      <c r="B132" s="12">
        <v>61</v>
      </c>
      <c r="C132" s="17">
        <v>61</v>
      </c>
      <c r="D132" s="35">
        <v>24.2</v>
      </c>
      <c r="E132" s="35">
        <v>24.2</v>
      </c>
      <c r="J132" s="3"/>
    </row>
    <row r="133" spans="1:10" x14ac:dyDescent="0.25">
      <c r="A133" s="15" t="s">
        <v>37</v>
      </c>
      <c r="B133" s="12">
        <v>65</v>
      </c>
      <c r="C133" s="17">
        <v>65</v>
      </c>
      <c r="D133" s="35">
        <v>21.4</v>
      </c>
      <c r="E133" s="35">
        <v>21.4</v>
      </c>
      <c r="J133" s="3"/>
    </row>
    <row r="134" spans="1:10" x14ac:dyDescent="0.25">
      <c r="A134" s="15" t="s">
        <v>38</v>
      </c>
      <c r="B134" s="12">
        <v>62</v>
      </c>
      <c r="C134" s="17">
        <v>62</v>
      </c>
      <c r="D134" s="35">
        <v>20.8</v>
      </c>
      <c r="E134" s="35">
        <v>20.8</v>
      </c>
      <c r="J134" s="3"/>
    </row>
    <row r="135" spans="1:10" x14ac:dyDescent="0.25">
      <c r="A135" s="15" t="s">
        <v>62</v>
      </c>
      <c r="B135" s="12">
        <v>59</v>
      </c>
      <c r="C135" s="17">
        <v>59</v>
      </c>
      <c r="D135" s="17"/>
      <c r="E135" s="33">
        <v>21.5</v>
      </c>
      <c r="J135" s="3"/>
    </row>
    <row r="136" spans="1:10" x14ac:dyDescent="0.25">
      <c r="A136" s="15">
        <v>37987</v>
      </c>
      <c r="B136" s="12">
        <v>64</v>
      </c>
      <c r="C136" s="17">
        <v>64</v>
      </c>
      <c r="D136" s="35">
        <v>21.6</v>
      </c>
      <c r="E136" s="35">
        <v>21.6</v>
      </c>
      <c r="J136" s="3"/>
    </row>
    <row r="137" spans="1:10" x14ac:dyDescent="0.25">
      <c r="A137" s="15" t="s">
        <v>29</v>
      </c>
      <c r="B137" s="12">
        <v>60</v>
      </c>
      <c r="C137" s="17">
        <v>60</v>
      </c>
      <c r="D137" s="36">
        <v>25</v>
      </c>
      <c r="E137" s="36">
        <v>25</v>
      </c>
      <c r="J137" s="3"/>
    </row>
    <row r="138" spans="1:10" x14ac:dyDescent="0.25">
      <c r="A138" s="15" t="s">
        <v>30</v>
      </c>
      <c r="B138" s="12">
        <v>56</v>
      </c>
      <c r="C138" s="17">
        <v>56</v>
      </c>
      <c r="D138" s="19">
        <v>23</v>
      </c>
      <c r="E138" s="19">
        <v>23</v>
      </c>
      <c r="J138" s="3"/>
    </row>
    <row r="139" spans="1:10" x14ac:dyDescent="0.25">
      <c r="A139" s="15" t="s">
        <v>31</v>
      </c>
      <c r="B139" s="12">
        <v>52</v>
      </c>
      <c r="C139" s="17">
        <v>52</v>
      </c>
      <c r="D139" s="19">
        <v>25.8</v>
      </c>
      <c r="E139" s="19">
        <v>25.8</v>
      </c>
      <c r="J139" s="3"/>
    </row>
    <row r="140" spans="1:10" x14ac:dyDescent="0.25">
      <c r="A140" s="15" t="s">
        <v>32</v>
      </c>
      <c r="B140" s="12">
        <v>61</v>
      </c>
      <c r="C140" s="17">
        <v>61</v>
      </c>
      <c r="D140" s="19">
        <v>25.1</v>
      </c>
      <c r="E140" s="19">
        <v>25.1</v>
      </c>
      <c r="J140" s="3"/>
    </row>
    <row r="141" spans="1:10" x14ac:dyDescent="0.25">
      <c r="A141" s="15" t="s">
        <v>33</v>
      </c>
      <c r="B141" s="12">
        <v>70</v>
      </c>
      <c r="C141" s="17">
        <v>70</v>
      </c>
      <c r="D141" s="19">
        <v>25.4</v>
      </c>
      <c r="E141" s="19">
        <v>25.4</v>
      </c>
      <c r="J141" s="3"/>
    </row>
    <row r="142" spans="1:10" x14ac:dyDescent="0.25">
      <c r="A142" s="15" t="s">
        <v>34</v>
      </c>
      <c r="B142" s="12">
        <v>65</v>
      </c>
      <c r="C142" s="17">
        <v>65</v>
      </c>
      <c r="D142" s="19">
        <v>23.5</v>
      </c>
      <c r="E142" s="19">
        <v>23.5</v>
      </c>
      <c r="J142" s="3"/>
    </row>
    <row r="143" spans="1:10" x14ac:dyDescent="0.25">
      <c r="A143" s="15" t="s">
        <v>35</v>
      </c>
      <c r="B143" s="34"/>
      <c r="C143" s="34">
        <f>C142+2.667</f>
        <v>67.667000000000002</v>
      </c>
      <c r="D143" s="19">
        <v>20.9</v>
      </c>
      <c r="E143" s="19">
        <v>20.9</v>
      </c>
      <c r="J143" s="3"/>
    </row>
    <row r="144" spans="1:10" x14ac:dyDescent="0.25">
      <c r="A144" s="15" t="s">
        <v>36</v>
      </c>
      <c r="B144" s="34"/>
      <c r="C144" s="34">
        <f>C143+2.667</f>
        <v>70.334000000000003</v>
      </c>
      <c r="D144" s="19">
        <v>31</v>
      </c>
      <c r="E144" s="19">
        <v>31</v>
      </c>
      <c r="J144" s="3"/>
    </row>
    <row r="145" spans="1:10" x14ac:dyDescent="0.25">
      <c r="A145" s="15" t="s">
        <v>37</v>
      </c>
      <c r="B145" s="12">
        <v>73</v>
      </c>
      <c r="C145" s="17">
        <v>73</v>
      </c>
      <c r="D145" s="19">
        <v>28.1</v>
      </c>
      <c r="E145" s="19">
        <v>28.1</v>
      </c>
      <c r="J145" s="3"/>
    </row>
    <row r="146" spans="1:10" x14ac:dyDescent="0.25">
      <c r="A146" s="15" t="s">
        <v>38</v>
      </c>
      <c r="B146" s="12">
        <v>71</v>
      </c>
      <c r="C146" s="17">
        <v>71</v>
      </c>
      <c r="D146" s="19">
        <v>27.3</v>
      </c>
      <c r="E146" s="19">
        <v>27.3</v>
      </c>
      <c r="J146" s="3"/>
    </row>
    <row r="147" spans="1:10" x14ac:dyDescent="0.25">
      <c r="A147" s="15" t="s">
        <v>62</v>
      </c>
      <c r="B147" s="12">
        <v>67</v>
      </c>
      <c r="C147" s="17">
        <v>67</v>
      </c>
      <c r="D147" s="17"/>
      <c r="E147" s="33">
        <v>24</v>
      </c>
      <c r="J147" s="3"/>
    </row>
    <row r="148" spans="1:10" x14ac:dyDescent="0.25">
      <c r="A148" s="15">
        <v>38353</v>
      </c>
      <c r="B148" s="12">
        <v>63</v>
      </c>
      <c r="C148" s="17">
        <v>63</v>
      </c>
      <c r="D148" s="19">
        <v>20.8</v>
      </c>
      <c r="E148" s="19">
        <v>20.8</v>
      </c>
      <c r="J148" s="3"/>
    </row>
    <row r="149" spans="1:10" x14ac:dyDescent="0.25">
      <c r="A149" s="15" t="s">
        <v>29</v>
      </c>
      <c r="B149" s="12">
        <v>68</v>
      </c>
      <c r="C149" s="17">
        <v>68</v>
      </c>
      <c r="D149" s="19">
        <v>21.3</v>
      </c>
      <c r="E149" s="19">
        <v>21.3</v>
      </c>
      <c r="J149" s="3"/>
    </row>
    <row r="150" spans="1:10" x14ac:dyDescent="0.25">
      <c r="A150" s="15" t="s">
        <v>30</v>
      </c>
      <c r="B150" s="12">
        <v>72</v>
      </c>
      <c r="C150" s="17">
        <v>72</v>
      </c>
      <c r="D150" s="19">
        <v>27.9</v>
      </c>
      <c r="E150" s="19">
        <v>27.9</v>
      </c>
      <c r="J150" s="3"/>
    </row>
    <row r="151" spans="1:10" x14ac:dyDescent="0.25">
      <c r="A151" s="15" t="s">
        <v>31</v>
      </c>
      <c r="B151" s="12">
        <v>68</v>
      </c>
      <c r="C151" s="17">
        <v>68</v>
      </c>
      <c r="D151" s="19">
        <v>29.6</v>
      </c>
      <c r="E151" s="19">
        <v>29.6</v>
      </c>
      <c r="J151" s="3"/>
    </row>
    <row r="152" spans="1:10" x14ac:dyDescent="0.25">
      <c r="A152" s="15" t="s">
        <v>32</v>
      </c>
      <c r="B152" s="12">
        <v>64</v>
      </c>
      <c r="C152" s="17">
        <v>64</v>
      </c>
      <c r="D152" s="19">
        <v>24.8</v>
      </c>
      <c r="E152" s="19">
        <v>24.8</v>
      </c>
      <c r="J152" s="3"/>
    </row>
    <row r="153" spans="1:10" x14ac:dyDescent="0.25">
      <c r="A153" s="15" t="s">
        <v>33</v>
      </c>
      <c r="B153" s="34"/>
      <c r="C153" s="34">
        <v>65</v>
      </c>
      <c r="D153" s="19">
        <v>20.2</v>
      </c>
      <c r="E153" s="19">
        <v>20.2</v>
      </c>
      <c r="J153" s="3"/>
    </row>
    <row r="154" spans="1:10" x14ac:dyDescent="0.25">
      <c r="A154" s="15" t="s">
        <v>34</v>
      </c>
      <c r="B154" s="34"/>
      <c r="C154" s="34">
        <v>66</v>
      </c>
      <c r="D154" s="19">
        <v>21.2</v>
      </c>
      <c r="E154" s="19">
        <v>21.2</v>
      </c>
      <c r="J154" s="3"/>
    </row>
    <row r="155" spans="1:10" x14ac:dyDescent="0.25">
      <c r="A155" s="15" t="s">
        <v>35</v>
      </c>
      <c r="B155" s="12">
        <v>67</v>
      </c>
      <c r="C155" s="17">
        <v>67</v>
      </c>
      <c r="D155" s="19">
        <v>19.399999999999999</v>
      </c>
      <c r="E155" s="19">
        <v>19.399999999999999</v>
      </c>
      <c r="J155" s="3"/>
    </row>
    <row r="156" spans="1:10" x14ac:dyDescent="0.25">
      <c r="A156" s="15" t="s">
        <v>36</v>
      </c>
      <c r="B156" s="34"/>
      <c r="C156" s="34">
        <v>68.5</v>
      </c>
      <c r="D156" s="19">
        <v>20.100000000000001</v>
      </c>
      <c r="E156" s="19">
        <v>20.100000000000001</v>
      </c>
      <c r="J156" s="3"/>
    </row>
    <row r="157" spans="1:10" x14ac:dyDescent="0.25">
      <c r="A157" s="15" t="s">
        <v>37</v>
      </c>
      <c r="B157" s="12">
        <v>70</v>
      </c>
      <c r="C157" s="17">
        <v>70</v>
      </c>
      <c r="D157" s="19">
        <v>23.6</v>
      </c>
      <c r="E157" s="19">
        <v>23.6</v>
      </c>
      <c r="J157" s="3"/>
    </row>
    <row r="158" spans="1:10" x14ac:dyDescent="0.25">
      <c r="A158" s="15" t="s">
        <v>38</v>
      </c>
      <c r="B158" s="12">
        <v>64</v>
      </c>
      <c r="C158" s="17">
        <v>64</v>
      </c>
      <c r="D158" s="19">
        <v>25</v>
      </c>
      <c r="E158" s="19">
        <v>25</v>
      </c>
      <c r="J158" s="3"/>
    </row>
    <row r="159" spans="1:10" x14ac:dyDescent="0.25">
      <c r="A159" s="15" t="s">
        <v>62</v>
      </c>
      <c r="B159" s="34"/>
      <c r="C159" s="34">
        <v>62</v>
      </c>
      <c r="D159" s="19">
        <v>20.9</v>
      </c>
      <c r="E159" s="19">
        <v>20.9</v>
      </c>
      <c r="J159" s="3"/>
    </row>
    <row r="160" spans="1:10" x14ac:dyDescent="0.25">
      <c r="A160" s="15">
        <v>38718</v>
      </c>
      <c r="B160" s="34"/>
      <c r="C160" s="34">
        <v>60</v>
      </c>
      <c r="D160" s="19">
        <v>20.100000000000001</v>
      </c>
      <c r="E160" s="19">
        <v>20.100000000000001</v>
      </c>
      <c r="J160" s="3"/>
    </row>
    <row r="161" spans="1:10" x14ac:dyDescent="0.25">
      <c r="A161" s="15" t="s">
        <v>29</v>
      </c>
      <c r="B161" s="34"/>
      <c r="C161" s="34">
        <v>58</v>
      </c>
      <c r="D161" s="19">
        <v>21.4</v>
      </c>
      <c r="E161" s="19">
        <v>21.4</v>
      </c>
      <c r="J161" s="3"/>
    </row>
    <row r="162" spans="1:10" x14ac:dyDescent="0.25">
      <c r="A162" s="15" t="s">
        <v>30</v>
      </c>
      <c r="B162" s="12">
        <v>56</v>
      </c>
      <c r="C162" s="17">
        <v>56</v>
      </c>
      <c r="D162" s="19">
        <v>20.5</v>
      </c>
      <c r="E162" s="19">
        <v>20.5</v>
      </c>
      <c r="J162" s="3"/>
    </row>
    <row r="163" spans="1:10" x14ac:dyDescent="0.25">
      <c r="A163" s="15" t="s">
        <v>31</v>
      </c>
      <c r="B163" s="12">
        <v>45</v>
      </c>
      <c r="C163" s="17">
        <v>45</v>
      </c>
      <c r="D163" s="19">
        <v>17.2</v>
      </c>
      <c r="E163" s="19">
        <v>17.2</v>
      </c>
      <c r="J163" s="3"/>
    </row>
    <row r="164" spans="1:10" x14ac:dyDescent="0.25">
      <c r="A164" s="15" t="s">
        <v>32</v>
      </c>
      <c r="B164" s="34"/>
      <c r="C164" s="34">
        <f>C163+1.2</f>
        <v>46.2</v>
      </c>
      <c r="D164" s="19">
        <v>17.899999999999999</v>
      </c>
      <c r="E164" s="19">
        <v>17.899999999999999</v>
      </c>
      <c r="J164" s="3"/>
    </row>
    <row r="165" spans="1:10" x14ac:dyDescent="0.25">
      <c r="A165" s="15" t="s">
        <v>33</v>
      </c>
      <c r="B165" s="34"/>
      <c r="C165" s="34">
        <f>C164+1.2</f>
        <v>47.400000000000006</v>
      </c>
      <c r="D165" s="17"/>
      <c r="E165" s="33">
        <v>21.5</v>
      </c>
      <c r="J165" s="3"/>
    </row>
    <row r="166" spans="1:10" x14ac:dyDescent="0.25">
      <c r="A166" s="15" t="s">
        <v>34</v>
      </c>
      <c r="B166" s="34"/>
      <c r="C166" s="34">
        <f>C165+1.2</f>
        <v>48.600000000000009</v>
      </c>
      <c r="D166" s="19">
        <v>25.2</v>
      </c>
      <c r="E166" s="19">
        <v>25.2</v>
      </c>
      <c r="J166" s="3"/>
    </row>
    <row r="167" spans="1:10" x14ac:dyDescent="0.25">
      <c r="A167" s="15" t="s">
        <v>35</v>
      </c>
      <c r="B167" s="34"/>
      <c r="C167" s="34">
        <f>C166+1.2</f>
        <v>49.800000000000011</v>
      </c>
      <c r="D167" s="19">
        <v>17.5</v>
      </c>
      <c r="E167" s="19">
        <v>17.5</v>
      </c>
      <c r="J167" s="3"/>
    </row>
    <row r="168" spans="1:10" x14ac:dyDescent="0.25">
      <c r="A168" s="15" t="s">
        <v>36</v>
      </c>
      <c r="B168" s="12">
        <v>51</v>
      </c>
      <c r="C168" s="17">
        <v>51</v>
      </c>
      <c r="D168" s="19">
        <v>18.8</v>
      </c>
      <c r="E168" s="19">
        <v>18.8</v>
      </c>
      <c r="J168" s="3"/>
    </row>
    <row r="169" spans="1:10" x14ac:dyDescent="0.25">
      <c r="A169" s="15" t="s">
        <v>37</v>
      </c>
      <c r="B169" s="12">
        <v>44</v>
      </c>
      <c r="C169" s="17">
        <v>44</v>
      </c>
      <c r="D169" s="19">
        <v>16.600000000000001</v>
      </c>
      <c r="E169" s="19">
        <v>16.600000000000001</v>
      </c>
      <c r="J169" s="3"/>
    </row>
    <row r="170" spans="1:10" x14ac:dyDescent="0.25">
      <c r="A170" s="15" t="s">
        <v>38</v>
      </c>
      <c r="B170" s="12">
        <v>47</v>
      </c>
      <c r="C170" s="17">
        <v>47</v>
      </c>
      <c r="D170" s="19">
        <v>17.7</v>
      </c>
      <c r="E170" s="19">
        <v>17.7</v>
      </c>
    </row>
    <row r="171" spans="1:10" x14ac:dyDescent="0.25">
      <c r="A171" s="15" t="s">
        <v>62</v>
      </c>
      <c r="B171" s="34"/>
      <c r="C171" s="34">
        <v>45.5</v>
      </c>
      <c r="D171" s="19">
        <v>20.9</v>
      </c>
      <c r="E171" s="19">
        <v>20.9</v>
      </c>
      <c r="J171" s="3"/>
    </row>
    <row r="172" spans="1:10" x14ac:dyDescent="0.25">
      <c r="A172" s="15">
        <v>39083</v>
      </c>
      <c r="B172" s="12">
        <v>44</v>
      </c>
      <c r="C172" s="17">
        <v>44</v>
      </c>
      <c r="D172" s="19">
        <v>16</v>
      </c>
      <c r="E172" s="19">
        <v>16</v>
      </c>
      <c r="J172" s="3"/>
    </row>
    <row r="173" spans="1:10" x14ac:dyDescent="0.25">
      <c r="A173" s="15" t="s">
        <v>29</v>
      </c>
      <c r="B173" s="34"/>
      <c r="C173" s="34">
        <v>42.667000000000002</v>
      </c>
      <c r="D173" s="19">
        <v>16</v>
      </c>
      <c r="E173" s="19">
        <v>16</v>
      </c>
      <c r="J173" s="3"/>
    </row>
    <row r="174" spans="1:10" x14ac:dyDescent="0.25">
      <c r="A174" s="15" t="s">
        <v>30</v>
      </c>
      <c r="B174" s="34"/>
      <c r="C174" s="34">
        <v>41.332999999999998</v>
      </c>
      <c r="D174" s="19">
        <v>16</v>
      </c>
      <c r="E174" s="19">
        <v>16</v>
      </c>
      <c r="J174" s="3"/>
    </row>
    <row r="175" spans="1:10" x14ac:dyDescent="0.25">
      <c r="A175" s="15" t="s">
        <v>31</v>
      </c>
      <c r="B175" s="12">
        <v>40</v>
      </c>
      <c r="C175" s="17">
        <v>40</v>
      </c>
      <c r="D175" s="19">
        <v>17</v>
      </c>
      <c r="E175" s="19">
        <v>17</v>
      </c>
      <c r="J175" s="3"/>
    </row>
    <row r="176" spans="1:10" x14ac:dyDescent="0.25">
      <c r="A176" s="15" t="s">
        <v>32</v>
      </c>
      <c r="B176" s="12">
        <v>41</v>
      </c>
      <c r="C176" s="17">
        <v>41</v>
      </c>
      <c r="D176" s="19">
        <v>14.6</v>
      </c>
      <c r="E176" s="19">
        <v>14.6</v>
      </c>
      <c r="J176" s="3"/>
    </row>
    <row r="177" spans="1:10" x14ac:dyDescent="0.25">
      <c r="A177" s="15" t="s">
        <v>33</v>
      </c>
      <c r="B177" s="37"/>
      <c r="C177" s="37">
        <v>41</v>
      </c>
      <c r="D177" s="19">
        <v>13.6</v>
      </c>
      <c r="E177" s="19">
        <v>13.6</v>
      </c>
      <c r="J177" s="3"/>
    </row>
    <row r="178" spans="1:10" x14ac:dyDescent="0.25">
      <c r="A178" s="15" t="s">
        <v>34</v>
      </c>
      <c r="B178" s="37"/>
      <c r="C178" s="37">
        <v>41</v>
      </c>
      <c r="D178" s="19">
        <v>15.5</v>
      </c>
      <c r="E178" s="19">
        <v>15.5</v>
      </c>
      <c r="J178" s="3"/>
    </row>
    <row r="179" spans="1:10" x14ac:dyDescent="0.25">
      <c r="A179" s="15" t="s">
        <v>35</v>
      </c>
      <c r="B179" s="12">
        <v>41</v>
      </c>
      <c r="C179" s="17">
        <v>41</v>
      </c>
      <c r="D179" s="19">
        <v>16.5</v>
      </c>
      <c r="E179" s="19">
        <v>16.5</v>
      </c>
      <c r="J179" s="3"/>
    </row>
    <row r="180" spans="1:10" x14ac:dyDescent="0.25">
      <c r="A180" s="15" t="s">
        <v>36</v>
      </c>
      <c r="B180" s="12">
        <v>42</v>
      </c>
      <c r="C180" s="17">
        <v>42</v>
      </c>
      <c r="D180" s="19">
        <v>13.8</v>
      </c>
      <c r="E180" s="19">
        <v>13.8</v>
      </c>
      <c r="J180" s="3"/>
    </row>
    <row r="181" spans="1:10" x14ac:dyDescent="0.25">
      <c r="A181" s="15" t="s">
        <v>37</v>
      </c>
      <c r="B181" s="12">
        <v>40</v>
      </c>
      <c r="C181" s="17">
        <v>40</v>
      </c>
      <c r="D181" s="19">
        <v>13.7</v>
      </c>
      <c r="E181" s="19">
        <v>13.7</v>
      </c>
      <c r="J181" s="3"/>
    </row>
    <row r="182" spans="1:10" x14ac:dyDescent="0.25">
      <c r="A182" s="15" t="s">
        <v>38</v>
      </c>
      <c r="B182" s="12">
        <v>36</v>
      </c>
      <c r="C182" s="17">
        <v>36</v>
      </c>
      <c r="D182" s="19">
        <v>13.2</v>
      </c>
      <c r="E182" s="19">
        <v>13.2</v>
      </c>
      <c r="J182" s="3"/>
    </row>
    <row r="183" spans="1:10" x14ac:dyDescent="0.25">
      <c r="A183" s="15" t="s">
        <v>62</v>
      </c>
      <c r="B183" s="12">
        <v>33</v>
      </c>
      <c r="C183" s="17">
        <v>33</v>
      </c>
      <c r="D183" s="17">
        <v>10.9</v>
      </c>
      <c r="E183" s="17">
        <v>10.9</v>
      </c>
      <c r="J183" s="3"/>
    </row>
    <row r="184" spans="1:10" x14ac:dyDescent="0.25">
      <c r="A184" s="15">
        <v>39455</v>
      </c>
      <c r="C184" s="17"/>
      <c r="D184" s="17"/>
      <c r="E184" s="17"/>
      <c r="J184" s="3"/>
    </row>
    <row r="185" spans="1:10" x14ac:dyDescent="0.25">
      <c r="A185" s="15" t="s">
        <v>29</v>
      </c>
      <c r="D185" s="17"/>
      <c r="E185" s="17"/>
      <c r="J185" s="3"/>
    </row>
    <row r="186" spans="1:10" x14ac:dyDescent="0.25">
      <c r="A186" s="15" t="s">
        <v>30</v>
      </c>
      <c r="D186" s="17"/>
      <c r="E186" s="17"/>
      <c r="J186" s="3"/>
    </row>
    <row r="187" spans="1:10" x14ac:dyDescent="0.25">
      <c r="A187" s="15" t="s">
        <v>31</v>
      </c>
      <c r="D187" s="17"/>
      <c r="E187" s="17"/>
      <c r="J187" s="3"/>
    </row>
    <row r="188" spans="1:10" x14ac:dyDescent="0.25">
      <c r="A188" s="15" t="s">
        <v>32</v>
      </c>
      <c r="D188" s="17"/>
      <c r="E188" s="17"/>
      <c r="J188" s="3"/>
    </row>
    <row r="189" spans="1:10" x14ac:dyDescent="0.25">
      <c r="A189" s="15" t="s">
        <v>33</v>
      </c>
      <c r="D189" s="17"/>
      <c r="E189" s="17"/>
      <c r="J189" s="3"/>
    </row>
    <row r="190" spans="1:10" x14ac:dyDescent="0.25">
      <c r="A190" s="15" t="s">
        <v>34</v>
      </c>
      <c r="D190" s="17"/>
      <c r="E190" s="17"/>
      <c r="J190" s="3"/>
    </row>
    <row r="191" spans="1:10" x14ac:dyDescent="0.25">
      <c r="A191" s="15" t="s">
        <v>35</v>
      </c>
      <c r="D191" s="17"/>
      <c r="E191" s="17"/>
      <c r="J191" s="3"/>
    </row>
    <row r="192" spans="1:10" x14ac:dyDescent="0.25">
      <c r="A192" s="15" t="s">
        <v>36</v>
      </c>
      <c r="D192" s="17"/>
      <c r="E192" s="17"/>
      <c r="J192" s="3"/>
    </row>
    <row r="193" spans="1:10" x14ac:dyDescent="0.25">
      <c r="A193" s="15" t="s">
        <v>37</v>
      </c>
      <c r="D193" s="17"/>
      <c r="E193" s="17"/>
      <c r="J193" s="3"/>
    </row>
    <row r="194" spans="1:10" x14ac:dyDescent="0.25">
      <c r="A194" s="15" t="s">
        <v>38</v>
      </c>
      <c r="D194" s="17"/>
      <c r="E194" s="17"/>
      <c r="J194" s="3"/>
    </row>
    <row r="195" spans="1:10" x14ac:dyDescent="0.25">
      <c r="A195" s="15" t="s">
        <v>62</v>
      </c>
      <c r="D195" s="17"/>
      <c r="E195" s="17"/>
      <c r="J195" s="3"/>
    </row>
    <row r="196" spans="1:10" x14ac:dyDescent="0.25">
      <c r="A196" s="15">
        <v>40187</v>
      </c>
      <c r="D196" s="17"/>
      <c r="E196" s="17"/>
      <c r="J196" s="3"/>
    </row>
    <row r="197" spans="1:10" x14ac:dyDescent="0.25">
      <c r="A197" s="15" t="s">
        <v>29</v>
      </c>
      <c r="D197" s="17"/>
      <c r="E197" s="17"/>
      <c r="J197" s="3"/>
    </row>
    <row r="198" spans="1:10" x14ac:dyDescent="0.25">
      <c r="A198" s="15" t="s">
        <v>30</v>
      </c>
      <c r="D198" s="17"/>
      <c r="E198" s="17"/>
      <c r="J198" s="3"/>
    </row>
    <row r="199" spans="1:10" x14ac:dyDescent="0.25">
      <c r="A199" s="15" t="s">
        <v>31</v>
      </c>
      <c r="D199" s="17"/>
      <c r="E199" s="17"/>
      <c r="J199" s="3"/>
    </row>
    <row r="200" spans="1:10" x14ac:dyDescent="0.25">
      <c r="A200" s="15" t="s">
        <v>32</v>
      </c>
      <c r="D200" s="17"/>
      <c r="E200" s="17"/>
      <c r="J200" s="3"/>
    </row>
    <row r="201" spans="1:10" x14ac:dyDescent="0.25">
      <c r="A201" s="15" t="s">
        <v>33</v>
      </c>
      <c r="D201" s="17"/>
      <c r="J201" s="3"/>
    </row>
    <row r="202" spans="1:10" x14ac:dyDescent="0.25">
      <c r="A202" s="15" t="s">
        <v>34</v>
      </c>
      <c r="J202" s="3"/>
    </row>
    <row r="203" spans="1:10" x14ac:dyDescent="0.25">
      <c r="J203" s="3"/>
    </row>
    <row r="204" spans="1:10" x14ac:dyDescent="0.25">
      <c r="E204" s="12" t="s">
        <v>185</v>
      </c>
      <c r="J204" s="3"/>
    </row>
    <row r="205" spans="1:10" x14ac:dyDescent="0.25">
      <c r="C205" s="12" t="s">
        <v>183</v>
      </c>
      <c r="J205" s="3"/>
    </row>
    <row r="206" spans="1:10" x14ac:dyDescent="0.25">
      <c r="J206" s="3"/>
    </row>
    <row r="207" spans="1:10" x14ac:dyDescent="0.25">
      <c r="J207" s="3"/>
    </row>
    <row r="208" spans="1:10" x14ac:dyDescent="0.25">
      <c r="J208" s="3"/>
    </row>
    <row r="209" spans="10:10" x14ac:dyDescent="0.25">
      <c r="J209" s="3"/>
    </row>
    <row r="210" spans="10:10" x14ac:dyDescent="0.25">
      <c r="J210" s="3"/>
    </row>
    <row r="211" spans="10:10" x14ac:dyDescent="0.25">
      <c r="J211" s="3"/>
    </row>
    <row r="212" spans="10:10" x14ac:dyDescent="0.25">
      <c r="J212" s="3"/>
    </row>
    <row r="213" spans="10:10" x14ac:dyDescent="0.25">
      <c r="J213" s="3"/>
    </row>
    <row r="214" spans="10:10" x14ac:dyDescent="0.25">
      <c r="J214" s="3"/>
    </row>
    <row r="215" spans="10:10" x14ac:dyDescent="0.25">
      <c r="J215" s="3"/>
    </row>
    <row r="216" spans="10:10" x14ac:dyDescent="0.25">
      <c r="J216" s="3"/>
    </row>
    <row r="217" spans="10:10" x14ac:dyDescent="0.25">
      <c r="J217" s="3"/>
    </row>
    <row r="218" spans="10:10" x14ac:dyDescent="0.25">
      <c r="J218" s="3"/>
    </row>
    <row r="219" spans="10:10" x14ac:dyDescent="0.25">
      <c r="J219" s="3"/>
    </row>
    <row r="220" spans="10:10" x14ac:dyDescent="0.25">
      <c r="J220" s="3"/>
    </row>
    <row r="221" spans="10:10" x14ac:dyDescent="0.25">
      <c r="J221" s="3"/>
    </row>
    <row r="222" spans="10:10" x14ac:dyDescent="0.25">
      <c r="J222" s="3"/>
    </row>
    <row r="223" spans="10:10" x14ac:dyDescent="0.25">
      <c r="J223" s="3"/>
    </row>
    <row r="224" spans="10:10" x14ac:dyDescent="0.25">
      <c r="J224" s="3"/>
    </row>
    <row r="225" spans="10:10" x14ac:dyDescent="0.25">
      <c r="J225" s="3"/>
    </row>
    <row r="226" spans="10:10" x14ac:dyDescent="0.25">
      <c r="J226" s="3"/>
    </row>
    <row r="227" spans="10:10" x14ac:dyDescent="0.25">
      <c r="J227" s="3"/>
    </row>
    <row r="228" spans="10:10" x14ac:dyDescent="0.25">
      <c r="J228" s="3"/>
    </row>
    <row r="229" spans="10:10" x14ac:dyDescent="0.25">
      <c r="J229" s="3"/>
    </row>
    <row r="230" spans="10:10" x14ac:dyDescent="0.25">
      <c r="J230" s="3"/>
    </row>
    <row r="231" spans="10:10" x14ac:dyDescent="0.25">
      <c r="J231" s="3"/>
    </row>
    <row r="232" spans="10:10" x14ac:dyDescent="0.25">
      <c r="J232" s="3"/>
    </row>
    <row r="233" spans="10:10" x14ac:dyDescent="0.25">
      <c r="J233" s="3"/>
    </row>
    <row r="234" spans="10:10" x14ac:dyDescent="0.25">
      <c r="J234" s="3"/>
    </row>
    <row r="235" spans="10:10" x14ac:dyDescent="0.25">
      <c r="J235" s="3"/>
    </row>
    <row r="236" spans="10:10" x14ac:dyDescent="0.25">
      <c r="J236" s="3"/>
    </row>
    <row r="237" spans="10:10" x14ac:dyDescent="0.25">
      <c r="J237" s="3"/>
    </row>
    <row r="238" spans="10:10" x14ac:dyDescent="0.25">
      <c r="J238" s="3"/>
    </row>
    <row r="239" spans="10:10" x14ac:dyDescent="0.25">
      <c r="J239" s="3"/>
    </row>
    <row r="240" spans="10:10" x14ac:dyDescent="0.25">
      <c r="J240" s="3"/>
    </row>
    <row r="241" spans="10:10" x14ac:dyDescent="0.25">
      <c r="J241" s="3"/>
    </row>
    <row r="242" spans="10:10" x14ac:dyDescent="0.25">
      <c r="J242" s="3"/>
    </row>
    <row r="243" spans="10:10" x14ac:dyDescent="0.25">
      <c r="J243" s="3"/>
    </row>
    <row r="244" spans="10:10" x14ac:dyDescent="0.25">
      <c r="J244" s="3"/>
    </row>
    <row r="245" spans="10:10" x14ac:dyDescent="0.25">
      <c r="J245" s="3"/>
    </row>
    <row r="246" spans="10:10" x14ac:dyDescent="0.25">
      <c r="J246" s="3"/>
    </row>
    <row r="247" spans="10:10" x14ac:dyDescent="0.25">
      <c r="J247" s="3"/>
    </row>
    <row r="248" spans="10:10" x14ac:dyDescent="0.25">
      <c r="J248" s="3"/>
    </row>
    <row r="249" spans="10:10" x14ac:dyDescent="0.25">
      <c r="J249" s="3"/>
    </row>
    <row r="250" spans="10:10" x14ac:dyDescent="0.25">
      <c r="J250" s="3"/>
    </row>
    <row r="251" spans="10:10" x14ac:dyDescent="0.25">
      <c r="J251" s="3"/>
    </row>
    <row r="252" spans="10:10" x14ac:dyDescent="0.25">
      <c r="J252" s="3"/>
    </row>
    <row r="253" spans="10:10" x14ac:dyDescent="0.25">
      <c r="J253" s="3"/>
    </row>
    <row r="254" spans="10:10" x14ac:dyDescent="0.25">
      <c r="J254" s="3"/>
    </row>
    <row r="255" spans="10:10" x14ac:dyDescent="0.25">
      <c r="J255" s="3"/>
    </row>
    <row r="256" spans="10:10" x14ac:dyDescent="0.25">
      <c r="J256" s="3"/>
    </row>
    <row r="257" spans="10:10" x14ac:dyDescent="0.25">
      <c r="J257" s="3"/>
    </row>
    <row r="258" spans="10:10" x14ac:dyDescent="0.25">
      <c r="J258" s="3"/>
    </row>
    <row r="259" spans="10:10" x14ac:dyDescent="0.25">
      <c r="J259" s="3"/>
    </row>
    <row r="260" spans="10:10" x14ac:dyDescent="0.25">
      <c r="J260" s="3"/>
    </row>
    <row r="261" spans="10:10" x14ac:dyDescent="0.25">
      <c r="J261" s="3"/>
    </row>
    <row r="262" spans="10:10" x14ac:dyDescent="0.25">
      <c r="J262" s="3"/>
    </row>
    <row r="263" spans="10:10" x14ac:dyDescent="0.25">
      <c r="J263" s="3"/>
    </row>
    <row r="264" spans="10:10" x14ac:dyDescent="0.25">
      <c r="J264" s="3"/>
    </row>
    <row r="265" spans="10:10" x14ac:dyDescent="0.25">
      <c r="J265" s="3"/>
    </row>
    <row r="266" spans="10:10" x14ac:dyDescent="0.25">
      <c r="J266" s="3"/>
    </row>
    <row r="267" spans="10:10" x14ac:dyDescent="0.25">
      <c r="J267" s="3"/>
    </row>
    <row r="268" spans="10:10" x14ac:dyDescent="0.25">
      <c r="J268" s="3"/>
    </row>
    <row r="269" spans="10:10" x14ac:dyDescent="0.25">
      <c r="J269" s="3"/>
    </row>
    <row r="270" spans="10:10" x14ac:dyDescent="0.25">
      <c r="J270" s="3"/>
    </row>
    <row r="271" spans="10:10" x14ac:dyDescent="0.25">
      <c r="J271" s="3"/>
    </row>
    <row r="272" spans="10:10" x14ac:dyDescent="0.25">
      <c r="J272" s="3"/>
    </row>
    <row r="273" spans="10:10" x14ac:dyDescent="0.25">
      <c r="J273" s="3"/>
    </row>
    <row r="274" spans="10:10" x14ac:dyDescent="0.25">
      <c r="J274" s="3"/>
    </row>
    <row r="275" spans="10:10" x14ac:dyDescent="0.25">
      <c r="J275" s="3"/>
    </row>
    <row r="276" spans="10:10" x14ac:dyDescent="0.25">
      <c r="J276" s="3"/>
    </row>
    <row r="277" spans="10:10" x14ac:dyDescent="0.25">
      <c r="J277" s="3"/>
    </row>
    <row r="278" spans="10:10" x14ac:dyDescent="0.25">
      <c r="J278" s="3"/>
    </row>
    <row r="279" spans="10:10" x14ac:dyDescent="0.25">
      <c r="J279" s="3"/>
    </row>
    <row r="280" spans="10:10" x14ac:dyDescent="0.25">
      <c r="J280" s="3"/>
    </row>
    <row r="281" spans="10:10" x14ac:dyDescent="0.25">
      <c r="J281" s="3"/>
    </row>
    <row r="282" spans="10:10" x14ac:dyDescent="0.25">
      <c r="J282" s="3"/>
    </row>
    <row r="283" spans="10:10" x14ac:dyDescent="0.25">
      <c r="J283" s="3"/>
    </row>
    <row r="284" spans="10:10" x14ac:dyDescent="0.25">
      <c r="J284" s="3"/>
    </row>
    <row r="285" spans="10:10" x14ac:dyDescent="0.25">
      <c r="J285" s="3"/>
    </row>
    <row r="286" spans="10:10" x14ac:dyDescent="0.25">
      <c r="J286" s="3"/>
    </row>
    <row r="287" spans="10:10" x14ac:dyDescent="0.25">
      <c r="J287" s="3"/>
    </row>
    <row r="288" spans="10:10" x14ac:dyDescent="0.25">
      <c r="J288" s="3"/>
    </row>
  </sheetData>
  <sortState ref="J4:N183">
    <sortCondition ref="J4:J18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04"/>
  <sheetViews>
    <sheetView topLeftCell="Q1" workbookViewId="0">
      <selection activeCell="R24" sqref="R24"/>
    </sheetView>
  </sheetViews>
  <sheetFormatPr defaultRowHeight="11.25" x14ac:dyDescent="0.2"/>
  <cols>
    <col min="1" max="16384" width="9.140625" style="11"/>
  </cols>
  <sheetData>
    <row r="1" spans="1:45" x14ac:dyDescent="0.2">
      <c r="A1" s="11" t="s">
        <v>283</v>
      </c>
      <c r="AF1" s="11" t="s">
        <v>239</v>
      </c>
    </row>
    <row r="2" spans="1:45" x14ac:dyDescent="0.2">
      <c r="A2" s="11" t="s">
        <v>207</v>
      </c>
    </row>
    <row r="3" spans="1:45" x14ac:dyDescent="0.2">
      <c r="A3" s="11" t="s">
        <v>208</v>
      </c>
    </row>
    <row r="5" spans="1:45" x14ac:dyDescent="0.2">
      <c r="B5" s="11" t="s">
        <v>209</v>
      </c>
      <c r="C5" s="11" t="s">
        <v>210</v>
      </c>
      <c r="D5" s="11" t="s">
        <v>221</v>
      </c>
      <c r="E5" s="11" t="s">
        <v>222</v>
      </c>
      <c r="F5" s="11" t="s">
        <v>223</v>
      </c>
    </row>
    <row r="6" spans="1:45" x14ac:dyDescent="0.2">
      <c r="A6" s="99">
        <v>33239</v>
      </c>
      <c r="G6" s="11" t="s">
        <v>284</v>
      </c>
      <c r="AE6" s="11" t="s">
        <v>519</v>
      </c>
    </row>
    <row r="7" spans="1:45" x14ac:dyDescent="0.2">
      <c r="A7" s="49" t="s">
        <v>29</v>
      </c>
      <c r="D7" s="11" t="s">
        <v>224</v>
      </c>
      <c r="E7" s="11" t="s">
        <v>225</v>
      </c>
      <c r="F7" s="11" t="s">
        <v>226</v>
      </c>
      <c r="AD7" s="11" t="s">
        <v>230</v>
      </c>
    </row>
    <row r="8" spans="1:45" x14ac:dyDescent="0.2">
      <c r="A8" s="49" t="s">
        <v>30</v>
      </c>
    </row>
    <row r="9" spans="1:45" x14ac:dyDescent="0.2">
      <c r="A9" s="49" t="s">
        <v>31</v>
      </c>
      <c r="L9" s="32" t="s">
        <v>83</v>
      </c>
      <c r="O9" s="11" t="s">
        <v>227</v>
      </c>
      <c r="AD9" s="11" t="s">
        <v>285</v>
      </c>
    </row>
    <row r="10" spans="1:45" x14ac:dyDescent="0.2">
      <c r="A10" s="49" t="s">
        <v>32</v>
      </c>
      <c r="L10" s="11" t="s">
        <v>224</v>
      </c>
      <c r="M10" s="11" t="s">
        <v>225</v>
      </c>
      <c r="N10" s="11" t="s">
        <v>226</v>
      </c>
      <c r="O10" s="31" t="s">
        <v>228</v>
      </c>
      <c r="P10" s="31" t="s">
        <v>229</v>
      </c>
      <c r="Q10" s="31" t="s">
        <v>434</v>
      </c>
    </row>
    <row r="11" spans="1:45" x14ac:dyDescent="0.2">
      <c r="A11" s="49" t="s">
        <v>33</v>
      </c>
      <c r="J11" s="102">
        <v>33420</v>
      </c>
      <c r="L11" s="11">
        <v>-30.738040309709589</v>
      </c>
      <c r="M11" s="11">
        <v>4.9713975546862557</v>
      </c>
      <c r="N11" s="11">
        <v>-23.565656288109004</v>
      </c>
      <c r="O11" s="31">
        <v>-30.738040309709589</v>
      </c>
      <c r="P11" s="31">
        <v>-23.565656288109004</v>
      </c>
      <c r="Q11" s="31">
        <v>4.9713975546862557</v>
      </c>
      <c r="S11" s="11" t="s">
        <v>203</v>
      </c>
      <c r="T11" s="31" t="s">
        <v>231</v>
      </c>
      <c r="U11" s="31" t="s">
        <v>232</v>
      </c>
      <c r="V11" s="31" t="s">
        <v>233</v>
      </c>
      <c r="W11" s="31" t="s">
        <v>234</v>
      </c>
      <c r="X11" s="31" t="s">
        <v>235</v>
      </c>
      <c r="Y11" s="31" t="s">
        <v>236</v>
      </c>
      <c r="Z11" s="31" t="s">
        <v>237</v>
      </c>
      <c r="AA11" s="31" t="s">
        <v>435</v>
      </c>
      <c r="AB11" s="31" t="s">
        <v>436</v>
      </c>
      <c r="AE11" s="31"/>
      <c r="AF11" s="31"/>
      <c r="AG11" s="31"/>
    </row>
    <row r="12" spans="1:45" x14ac:dyDescent="0.2">
      <c r="A12" s="49" t="s">
        <v>211</v>
      </c>
      <c r="B12" s="49">
        <v>1666.5784878290247</v>
      </c>
      <c r="C12" s="49">
        <v>0.20282551230292539</v>
      </c>
      <c r="D12" s="11">
        <f>0.0426311*B12-13.6876*C12-99.00992</f>
        <v>-30.738040309709589</v>
      </c>
      <c r="E12" s="11">
        <f>0.023561*B12-29.66761*C12-28.27751</f>
        <v>4.9713975546862557</v>
      </c>
      <c r="F12" s="11">
        <f>0.0264956*B12-3.15386*C12-67.08297</f>
        <v>-23.565656288109004</v>
      </c>
      <c r="G12" s="103">
        <v>-30.738040309709589</v>
      </c>
      <c r="H12" s="103">
        <v>4.9713975546862557</v>
      </c>
      <c r="I12" s="54">
        <v>-23.565656288109004</v>
      </c>
      <c r="J12" s="102">
        <v>33482</v>
      </c>
      <c r="K12" s="31">
        <v>1</v>
      </c>
      <c r="L12" s="11">
        <v>-26.162230013784566</v>
      </c>
      <c r="M12" s="11">
        <v>4.9580319975086127</v>
      </c>
      <c r="N12" s="11">
        <v>-20.106032833857732</v>
      </c>
      <c r="O12" s="31">
        <v>-3.877150789245114</v>
      </c>
      <c r="P12" s="31">
        <v>-9.0301743784465014</v>
      </c>
      <c r="Q12" s="31">
        <v>1.8011945502828404</v>
      </c>
      <c r="R12" s="44">
        <v>36526</v>
      </c>
      <c r="S12" s="31">
        <v>1</v>
      </c>
      <c r="T12" s="31">
        <v>0</v>
      </c>
      <c r="U12" s="31">
        <v>0</v>
      </c>
      <c r="V12" s="31">
        <v>0</v>
      </c>
      <c r="W12" s="31">
        <v>0</v>
      </c>
      <c r="X12" s="31">
        <v>0</v>
      </c>
      <c r="Y12" s="31">
        <v>0</v>
      </c>
      <c r="Z12" s="31">
        <v>0</v>
      </c>
      <c r="AA12" s="31">
        <v>0</v>
      </c>
      <c r="AB12" s="31">
        <v>30.942999999999994</v>
      </c>
      <c r="AD12" s="11">
        <v>79</v>
      </c>
      <c r="AE12" s="31">
        <v>79</v>
      </c>
      <c r="AF12" s="11">
        <v>2</v>
      </c>
      <c r="AS12" s="11">
        <v>1</v>
      </c>
    </row>
    <row r="13" spans="1:45" x14ac:dyDescent="0.2">
      <c r="A13" s="49" t="s">
        <v>35</v>
      </c>
      <c r="B13" s="49">
        <v>1685.0495227177967</v>
      </c>
      <c r="C13" s="49">
        <v>0.18819879372651438</v>
      </c>
      <c r="D13" s="11">
        <f t="shared" ref="D13:D76" si="0">0.0426311*B13-13.6876*C13-99.00992</f>
        <v>-29.750395101076364</v>
      </c>
      <c r="E13" s="11">
        <f>0.023561*B13-29.66761*C13-28.27751</f>
        <v>5.8405333900053336</v>
      </c>
      <c r="F13" s="11">
        <f t="shared" ref="F13:F76" si="1">0.0264956*B13-3.15386*C13-67.08297</f>
        <v>-23.030124513460656</v>
      </c>
      <c r="G13" s="103">
        <v>-29.750395101076364</v>
      </c>
      <c r="H13" s="103">
        <v>5.8405333900053336</v>
      </c>
      <c r="I13" s="54">
        <v>-23.030124513460656</v>
      </c>
      <c r="K13" s="11">
        <v>2</v>
      </c>
      <c r="L13" s="11">
        <v>-28.817728630700884</v>
      </c>
      <c r="M13" s="11">
        <v>-11.4980700917517</v>
      </c>
      <c r="N13" s="11">
        <v>-18.126380416412438</v>
      </c>
      <c r="O13" s="31">
        <v>-6.7859134773329002</v>
      </c>
      <c r="P13" s="31">
        <v>-5.7414424938153283</v>
      </c>
      <c r="Q13" s="31">
        <v>-15.222543244288373</v>
      </c>
      <c r="R13" s="44" t="s">
        <v>30</v>
      </c>
      <c r="S13" s="31">
        <v>3</v>
      </c>
      <c r="T13" s="31">
        <v>0</v>
      </c>
      <c r="U13" s="31">
        <v>0</v>
      </c>
      <c r="V13" s="31">
        <v>0</v>
      </c>
      <c r="W13" s="31">
        <v>0</v>
      </c>
      <c r="X13" s="31">
        <v>0</v>
      </c>
      <c r="Y13" s="31">
        <v>0</v>
      </c>
      <c r="Z13" s="31">
        <v>0</v>
      </c>
      <c r="AA13" s="31">
        <v>0</v>
      </c>
      <c r="AB13" s="31">
        <v>21.398234000000002</v>
      </c>
      <c r="AD13" s="11">
        <f t="shared" ref="AD13:AD44" si="2">6.97226+0.35459*O13+0.03778*Q13+0.55814*AB13-0.04886*S13-6.38442*U13-5.89235*W13+8.66765*X13+9.17583*Y13-3.589*Z13-3.12483*AA13</f>
        <v>15.787565581063314</v>
      </c>
      <c r="AE13" s="31">
        <v>66.821565581063311</v>
      </c>
      <c r="AF13" s="31">
        <v>3</v>
      </c>
      <c r="AG13" s="31">
        <v>79</v>
      </c>
      <c r="AI13" s="31"/>
      <c r="AS13" s="11">
        <v>3</v>
      </c>
    </row>
    <row r="14" spans="1:45" x14ac:dyDescent="0.2">
      <c r="A14" s="49" t="s">
        <v>212</v>
      </c>
      <c r="B14" s="49">
        <v>1810.8432929779838</v>
      </c>
      <c r="C14" s="49">
        <v>0.31784619079007925</v>
      </c>
      <c r="D14" s="11">
        <f t="shared" si="0"/>
        <v>-26.162230013784566</v>
      </c>
      <c r="E14" s="11">
        <f t="shared" ref="E14:E76" si="3">0.023561*B14-29.66761*C14-28.27751</f>
        <v>4.9580319975086127</v>
      </c>
      <c r="F14" s="11">
        <f t="shared" si="1"/>
        <v>-20.106032833857732</v>
      </c>
      <c r="G14" s="103">
        <v>-26.162230013784566</v>
      </c>
      <c r="H14" s="103">
        <v>4.9580319975086127</v>
      </c>
      <c r="I14" s="54">
        <v>-20.106032833857732</v>
      </c>
      <c r="J14" s="44"/>
      <c r="K14" s="11">
        <v>3</v>
      </c>
      <c r="L14" s="11">
        <v>-87.506105929340634</v>
      </c>
      <c r="M14" s="11">
        <v>-74.777885222005864</v>
      </c>
      <c r="N14" s="11">
        <v>-47.131494916246261</v>
      </c>
      <c r="O14" s="31">
        <v>-62.702921050399318</v>
      </c>
      <c r="P14" s="31">
        <v>-34.610987460826607</v>
      </c>
      <c r="Q14" s="31">
        <v>-68.313320536378825</v>
      </c>
      <c r="R14" s="44" t="s">
        <v>32</v>
      </c>
      <c r="S14" s="31">
        <v>5</v>
      </c>
      <c r="T14" s="31">
        <v>0</v>
      </c>
      <c r="U14" s="31">
        <v>0</v>
      </c>
      <c r="V14" s="31">
        <v>0</v>
      </c>
      <c r="W14" s="31">
        <v>0</v>
      </c>
      <c r="X14" s="31">
        <v>0</v>
      </c>
      <c r="Y14" s="31">
        <v>0</v>
      </c>
      <c r="Z14" s="31">
        <v>0</v>
      </c>
      <c r="AA14" s="31">
        <v>0</v>
      </c>
      <c r="AB14" s="31">
        <v>6.1226455280000014</v>
      </c>
      <c r="AD14" s="11">
        <f t="shared" si="2"/>
        <v>-14.669452650127566</v>
      </c>
      <c r="AE14" s="31">
        <v>37.530296715239345</v>
      </c>
      <c r="AF14" s="11">
        <v>4</v>
      </c>
      <c r="AS14" s="11">
        <v>5</v>
      </c>
    </row>
    <row r="15" spans="1:45" x14ac:dyDescent="0.2">
      <c r="A15" s="49" t="s">
        <v>37</v>
      </c>
      <c r="B15" s="49">
        <v>2005.7452647766927</v>
      </c>
      <c r="C15" s="49">
        <v>0.65257989242254577</v>
      </c>
      <c r="D15" s="11">
        <f t="shared" si="0"/>
        <v>-22.435045578301171</v>
      </c>
      <c r="E15" s="11">
        <f t="shared" si="3"/>
        <v>-0.38063155883039101</v>
      </c>
      <c r="F15" s="11">
        <f>0.0264956*B15-3.15386*C15-67.08297</f>
        <v>-15.997691382098431</v>
      </c>
      <c r="G15" s="103">
        <v>-22.435045578301171</v>
      </c>
      <c r="H15" s="103">
        <v>-0.38063155883039101</v>
      </c>
      <c r="I15" s="54">
        <v>-15.997691382098431</v>
      </c>
      <c r="J15" s="44"/>
      <c r="K15" s="11">
        <v>4</v>
      </c>
      <c r="L15" s="11">
        <v>-74.044377930155292</v>
      </c>
      <c r="M15" s="11">
        <v>-47.413836520752966</v>
      </c>
      <c r="N15" s="11">
        <v>-43.590349095861662</v>
      </c>
      <c r="O15" s="31">
        <v>-5.8805894986997878</v>
      </c>
      <c r="P15" s="31">
        <v>-16.956969859806303</v>
      </c>
      <c r="Q15" s="31">
        <v>0.98618420873193025</v>
      </c>
      <c r="R15" s="44" t="s">
        <v>34</v>
      </c>
      <c r="S15" s="31">
        <v>7</v>
      </c>
      <c r="T15" s="31">
        <v>0</v>
      </c>
      <c r="U15" s="31">
        <v>0</v>
      </c>
      <c r="V15" s="31">
        <v>0</v>
      </c>
      <c r="W15" s="31">
        <v>0</v>
      </c>
      <c r="X15" s="31">
        <v>0</v>
      </c>
      <c r="Y15" s="31">
        <v>0</v>
      </c>
      <c r="Z15" s="31">
        <v>0</v>
      </c>
      <c r="AA15" s="31">
        <v>0</v>
      </c>
      <c r="AB15" s="31">
        <v>2.0325927346320003</v>
      </c>
      <c r="AD15" s="11">
        <f t="shared" si="2"/>
        <v>5.71677111796944</v>
      </c>
      <c r="AE15" s="31">
        <v>41.678756371684003</v>
      </c>
      <c r="AF15" s="31">
        <v>5</v>
      </c>
      <c r="AG15" s="31">
        <v>66.821565581063311</v>
      </c>
      <c r="AI15" s="31"/>
      <c r="AS15" s="11">
        <v>7</v>
      </c>
    </row>
    <row r="16" spans="1:45" x14ac:dyDescent="0.2">
      <c r="A16" s="49" t="s">
        <v>38</v>
      </c>
      <c r="B16" s="49">
        <v>1966.2789469322538</v>
      </c>
      <c r="C16" s="49">
        <v>0.99597029758792599</v>
      </c>
      <c r="D16" s="11">
        <f t="shared" si="0"/>
        <v>-28.817728630700884</v>
      </c>
      <c r="E16" s="11">
        <f t="shared" si="3"/>
        <v>-11.4980700917517</v>
      </c>
      <c r="F16" s="11">
        <f t="shared" si="1"/>
        <v>-18.126380416412438</v>
      </c>
      <c r="G16" s="103">
        <v>-28.817728630700884</v>
      </c>
      <c r="H16" s="103">
        <v>-11.4980700917517</v>
      </c>
      <c r="I16" s="54">
        <v>-18.126380416412438</v>
      </c>
      <c r="J16" s="44"/>
      <c r="K16" s="11">
        <v>5</v>
      </c>
      <c r="L16" s="11">
        <v>-69.300526906682933</v>
      </c>
      <c r="M16" s="11">
        <v>-36.400962780897501</v>
      </c>
      <c r="N16" s="11">
        <v>-42.674244477531502</v>
      </c>
      <c r="O16" s="31">
        <v>-4.558606321347817</v>
      </c>
      <c r="P16" s="31">
        <v>-13.688927363069977</v>
      </c>
      <c r="Q16" s="31">
        <v>2.7200471846871297</v>
      </c>
      <c r="R16" s="44" t="s">
        <v>36</v>
      </c>
      <c r="S16" s="31">
        <v>9</v>
      </c>
      <c r="T16" s="31">
        <v>0</v>
      </c>
      <c r="U16" s="31">
        <v>0</v>
      </c>
      <c r="V16" s="31">
        <v>1</v>
      </c>
      <c r="W16" s="31">
        <v>0</v>
      </c>
      <c r="X16" s="31">
        <v>0</v>
      </c>
      <c r="Y16" s="31">
        <v>0</v>
      </c>
      <c r="Z16" s="31">
        <v>0</v>
      </c>
      <c r="AA16" s="31">
        <v>0</v>
      </c>
      <c r="AB16" s="31">
        <v>2.6461617326521698</v>
      </c>
      <c r="AD16" s="11">
        <f t="shared" si="2"/>
        <v>6.495775876613239</v>
      </c>
      <c r="AE16" s="31">
        <v>43.559216081562703</v>
      </c>
      <c r="AF16" s="11">
        <v>6</v>
      </c>
      <c r="AS16" s="11">
        <v>9</v>
      </c>
    </row>
    <row r="17" spans="1:45" x14ac:dyDescent="0.2">
      <c r="A17" s="49" t="s">
        <v>39</v>
      </c>
      <c r="B17" s="49">
        <v>2887.2516865871394</v>
      </c>
      <c r="C17" s="49">
        <v>1.1171528276355203</v>
      </c>
      <c r="D17" s="11">
        <f t="shared" si="0"/>
        <v>8.7856543325210481</v>
      </c>
      <c r="E17" s="11">
        <f t="shared" si="3"/>
        <v>6.6057725869917547</v>
      </c>
      <c r="F17" s="11">
        <f t="shared" si="1"/>
        <v>5.8931521701716605</v>
      </c>
      <c r="G17" s="103">
        <v>8.7856543325210481</v>
      </c>
      <c r="H17" s="103">
        <v>6.6057725869917547</v>
      </c>
      <c r="I17" s="54">
        <v>5.8931521701716605</v>
      </c>
      <c r="J17" s="44"/>
      <c r="K17" s="11">
        <v>6</v>
      </c>
      <c r="L17" s="11">
        <v>-63.001445067001818</v>
      </c>
      <c r="M17" s="11">
        <v>-31.90311010386198</v>
      </c>
      <c r="N17" s="11">
        <v>-39.005503835310506</v>
      </c>
      <c r="O17" s="31">
        <v>-0.21689029086173714</v>
      </c>
      <c r="P17" s="31">
        <v>-8.7223857166895797</v>
      </c>
      <c r="Q17" s="31">
        <v>0.82767453097176524</v>
      </c>
      <c r="R17" s="44" t="s">
        <v>38</v>
      </c>
      <c r="S17" s="31">
        <v>11</v>
      </c>
      <c r="T17" s="31">
        <v>0</v>
      </c>
      <c r="U17" s="31">
        <v>0</v>
      </c>
      <c r="V17" s="31">
        <v>0</v>
      </c>
      <c r="W17" s="31">
        <v>0</v>
      </c>
      <c r="X17" s="31">
        <v>0</v>
      </c>
      <c r="Y17" s="31">
        <v>0</v>
      </c>
      <c r="Z17" s="31">
        <v>0</v>
      </c>
      <c r="AA17" s="31">
        <v>0</v>
      </c>
      <c r="AB17" s="31">
        <v>0.32327955867967234</v>
      </c>
      <c r="AD17" s="11">
        <f t="shared" si="2"/>
        <v>6.5695976684249224</v>
      </c>
      <c r="AE17" s="31">
        <v>45.05010069958125</v>
      </c>
      <c r="AF17" s="31">
        <v>7</v>
      </c>
      <c r="AG17" s="31">
        <v>37.530296715239345</v>
      </c>
      <c r="AI17" s="31"/>
      <c r="AS17" s="11">
        <v>11</v>
      </c>
    </row>
    <row r="18" spans="1:45" x14ac:dyDescent="0.2">
      <c r="A18" s="99">
        <v>33604</v>
      </c>
      <c r="B18" s="49">
        <v>1037.6748982350509</v>
      </c>
      <c r="C18" s="49">
        <v>2.3914644118391033</v>
      </c>
      <c r="D18" s="11">
        <f t="shared" si="0"/>
        <v>-87.506105929340634</v>
      </c>
      <c r="E18" s="11">
        <f t="shared" si="3"/>
        <v>-74.777885222005864</v>
      </c>
      <c r="F18" s="11">
        <f t="shared" si="1"/>
        <v>-47.131494916246261</v>
      </c>
      <c r="G18" s="103">
        <v>-87.506105929340634</v>
      </c>
      <c r="H18" s="103">
        <v>-74.777885222005864</v>
      </c>
      <c r="I18" s="54">
        <v>-47.131494916246261</v>
      </c>
      <c r="J18" s="44"/>
      <c r="K18" s="11">
        <v>7</v>
      </c>
      <c r="L18" s="11">
        <v>-57.495157255071284</v>
      </c>
      <c r="M18" s="11">
        <v>-29.580429622410797</v>
      </c>
      <c r="N18" s="11">
        <v>-35.408802507929408</v>
      </c>
      <c r="O18" s="31">
        <v>1.3444369243579035</v>
      </c>
      <c r="P18" s="31">
        <v>-5.7552523983820496</v>
      </c>
      <c r="Q18" s="31">
        <v>-0.16478698215095072</v>
      </c>
      <c r="R18" s="44">
        <v>36892</v>
      </c>
      <c r="S18" s="31">
        <v>13</v>
      </c>
      <c r="T18" s="31">
        <v>0</v>
      </c>
      <c r="U18" s="31">
        <v>0</v>
      </c>
      <c r="V18" s="31">
        <v>0</v>
      </c>
      <c r="W18" s="31">
        <v>0</v>
      </c>
      <c r="X18" s="31">
        <v>0</v>
      </c>
      <c r="Y18" s="31">
        <v>1</v>
      </c>
      <c r="Z18" s="31">
        <v>0</v>
      </c>
      <c r="AA18" s="31">
        <v>0</v>
      </c>
      <c r="AB18" s="31">
        <v>-3.5780935549696613</v>
      </c>
      <c r="AD18" s="11">
        <f t="shared" si="2"/>
        <v>13.98633110005164</v>
      </c>
      <c r="AE18" s="31">
        <v>53.889261516369899</v>
      </c>
      <c r="AF18" s="11">
        <v>8</v>
      </c>
      <c r="AS18" s="11">
        <v>13</v>
      </c>
    </row>
    <row r="19" spans="1:45" x14ac:dyDescent="0.2">
      <c r="A19" s="49" t="s">
        <v>29</v>
      </c>
      <c r="B19" s="49">
        <v>1016.1353277552283</v>
      </c>
      <c r="C19" s="49">
        <v>1.5910194553648918</v>
      </c>
      <c r="D19" s="11">
        <f t="shared" si="0"/>
        <v>-77.468191126186582</v>
      </c>
      <c r="E19" s="11">
        <f t="shared" si="3"/>
        <v>-51.538090246937088</v>
      </c>
      <c r="F19" s="11">
        <f t="shared" si="1"/>
        <v>-45.177707429425695</v>
      </c>
      <c r="G19" s="103">
        <v>-77.468191126186582</v>
      </c>
      <c r="H19" s="103">
        <v>-51.538090246937088</v>
      </c>
      <c r="I19" s="54">
        <v>-45.177707429425695</v>
      </c>
      <c r="J19" s="44"/>
      <c r="K19" s="11">
        <v>8</v>
      </c>
      <c r="L19" s="11">
        <v>-66.344872185002203</v>
      </c>
      <c r="M19" s="11">
        <v>-41.897692275872942</v>
      </c>
      <c r="N19" s="11">
        <v>-39.110404046166821</v>
      </c>
      <c r="O19" s="31">
        <v>-11.528952434094403</v>
      </c>
      <c r="P19" s="31">
        <v>-10.757481842809769</v>
      </c>
      <c r="Q19" s="31">
        <v>-14.379224360129969</v>
      </c>
      <c r="R19" s="44" t="s">
        <v>30</v>
      </c>
      <c r="S19" s="31">
        <v>15</v>
      </c>
      <c r="T19" s="31">
        <v>0</v>
      </c>
      <c r="U19" s="31">
        <v>0</v>
      </c>
      <c r="V19" s="31">
        <v>0</v>
      </c>
      <c r="W19" s="31">
        <v>0</v>
      </c>
      <c r="X19" s="31">
        <v>0</v>
      </c>
      <c r="Y19" s="31">
        <v>0</v>
      </c>
      <c r="Z19" s="31">
        <v>0</v>
      </c>
      <c r="AA19" s="31">
        <v>0</v>
      </c>
      <c r="AB19" s="31">
        <v>7.0617861232373711</v>
      </c>
      <c r="AD19" s="11">
        <f t="shared" si="2"/>
        <v>5.5495269668924614</v>
      </c>
      <c r="AE19" s="31">
        <v>51.672564048455541</v>
      </c>
      <c r="AF19" s="31">
        <v>9</v>
      </c>
      <c r="AG19" s="31">
        <v>41.678756371684003</v>
      </c>
      <c r="AI19" s="31"/>
      <c r="AS19" s="11">
        <v>15</v>
      </c>
    </row>
    <row r="20" spans="1:45" x14ac:dyDescent="0.2">
      <c r="A20" s="49" t="s">
        <v>30</v>
      </c>
      <c r="B20" s="49">
        <v>1064.025266509831</v>
      </c>
      <c r="C20" s="49">
        <v>1.4900366367560816</v>
      </c>
      <c r="D20" s="11">
        <f t="shared" si="0"/>
        <v>-74.044377930155292</v>
      </c>
      <c r="E20" s="11">
        <f t="shared" si="3"/>
        <v>-47.413836520752966</v>
      </c>
      <c r="F20" s="11">
        <f t="shared" si="1"/>
        <v>-43.590349095861662</v>
      </c>
      <c r="G20" s="103">
        <v>-74.044377930155292</v>
      </c>
      <c r="H20" s="103">
        <v>-47.413836520752966</v>
      </c>
      <c r="I20" s="54">
        <v>-43.590349095861662</v>
      </c>
      <c r="J20" s="44"/>
      <c r="K20" s="11">
        <v>9</v>
      </c>
      <c r="L20" s="11">
        <v>-70.409960645721526</v>
      </c>
      <c r="M20" s="11">
        <v>-44.036989290261516</v>
      </c>
      <c r="N20" s="11">
        <v>-41.662894012070424</v>
      </c>
      <c r="O20" s="31">
        <v>-9.5033363823501702</v>
      </c>
      <c r="P20" s="31">
        <v>-11.576314513999231</v>
      </c>
      <c r="Q20" s="31">
        <v>-9.0001937959888849</v>
      </c>
      <c r="R20" s="44" t="s">
        <v>32</v>
      </c>
      <c r="S20" s="31">
        <v>17</v>
      </c>
      <c r="T20" s="31">
        <v>0</v>
      </c>
      <c r="U20" s="31">
        <v>0</v>
      </c>
      <c r="V20" s="31">
        <v>0</v>
      </c>
      <c r="W20" s="31">
        <v>0</v>
      </c>
      <c r="X20" s="31">
        <v>0</v>
      </c>
      <c r="Y20" s="31">
        <v>0</v>
      </c>
      <c r="Z20" s="31">
        <v>0</v>
      </c>
      <c r="AA20" s="31">
        <v>0</v>
      </c>
      <c r="AB20" s="31">
        <v>-5.8396460068166229</v>
      </c>
      <c r="AD20" s="11">
        <f t="shared" si="2"/>
        <v>-0.82751539167463661</v>
      </c>
      <c r="AE20" s="31">
        <v>45.231537388046526</v>
      </c>
      <c r="AF20" s="11">
        <v>10</v>
      </c>
      <c r="AS20" s="11">
        <v>17</v>
      </c>
    </row>
    <row r="21" spans="1:45" x14ac:dyDescent="0.2">
      <c r="A21" s="49" t="s">
        <v>31</v>
      </c>
      <c r="B21" s="49">
        <v>978.8886664327116</v>
      </c>
      <c r="C21" s="49">
        <v>1.3559547634816242</v>
      </c>
      <c r="D21" s="11">
        <f t="shared" si="0"/>
        <v>-75.838585793071502</v>
      </c>
      <c r="E21" s="11">
        <f t="shared" si="3"/>
        <v>-45.441851230793958</v>
      </c>
      <c r="F21" s="11">
        <f t="shared" si="1"/>
        <v>-45.423218940019602</v>
      </c>
      <c r="G21" s="103">
        <v>-75.838585793071502</v>
      </c>
      <c r="H21" s="103">
        <v>-45.441851230793958</v>
      </c>
      <c r="I21" s="54">
        <v>-45.423218940019602</v>
      </c>
      <c r="J21" s="44"/>
      <c r="K21" s="11">
        <v>10</v>
      </c>
      <c r="L21" s="11">
        <v>-77.099999999999994</v>
      </c>
      <c r="M21" s="11">
        <v>-56.2</v>
      </c>
      <c r="N21" s="11">
        <v>-36.6</v>
      </c>
      <c r="O21" s="31">
        <v>-12.348235803604867</v>
      </c>
      <c r="P21" s="31">
        <v>-4.6747440339582909</v>
      </c>
      <c r="Q21" s="31">
        <v>-18.426889683016729</v>
      </c>
      <c r="R21" s="44" t="s">
        <v>34</v>
      </c>
      <c r="S21" s="31">
        <v>19</v>
      </c>
      <c r="T21" s="31">
        <v>0</v>
      </c>
      <c r="U21" s="31">
        <v>0</v>
      </c>
      <c r="V21" s="31">
        <v>0</v>
      </c>
      <c r="W21" s="31">
        <v>0</v>
      </c>
      <c r="X21" s="31">
        <v>0</v>
      </c>
      <c r="Y21" s="31">
        <v>0</v>
      </c>
      <c r="Z21" s="31">
        <v>0</v>
      </c>
      <c r="AA21" s="31">
        <v>0</v>
      </c>
      <c r="AB21" s="31">
        <v>2.562104107669219</v>
      </c>
      <c r="AD21" s="11">
        <f t="shared" si="2"/>
        <v>2.3992039608298765</v>
      </c>
      <c r="AE21" s="31">
        <v>44.784117077030317</v>
      </c>
      <c r="AF21" s="31">
        <v>11</v>
      </c>
      <c r="AG21" s="31">
        <v>43.559216081562703</v>
      </c>
      <c r="AI21" s="31"/>
      <c r="AS21" s="11">
        <v>19</v>
      </c>
    </row>
    <row r="22" spans="1:45" x14ac:dyDescent="0.2">
      <c r="A22" s="49" t="s">
        <v>32</v>
      </c>
      <c r="B22" s="49">
        <v>1053.4114340467074</v>
      </c>
      <c r="C22" s="49">
        <v>1.1103988349068892</v>
      </c>
      <c r="D22" s="11">
        <f t="shared" si="0"/>
        <v>-69.300526906682933</v>
      </c>
      <c r="E22" s="11">
        <f t="shared" si="3"/>
        <v>-36.400962780897501</v>
      </c>
      <c r="F22" s="11">
        <f t="shared" si="1"/>
        <v>-42.674244477531502</v>
      </c>
      <c r="G22" s="103">
        <v>-69.300526906682933</v>
      </c>
      <c r="H22" s="103">
        <v>-36.400962780897501</v>
      </c>
      <c r="I22" s="54">
        <v>-42.674244477531502</v>
      </c>
      <c r="J22" s="44"/>
      <c r="K22" s="11">
        <v>11</v>
      </c>
      <c r="L22" s="11">
        <v>-67.7</v>
      </c>
      <c r="M22" s="11">
        <v>-31.5</v>
      </c>
      <c r="N22" s="11">
        <v>-34.4</v>
      </c>
      <c r="O22" s="31">
        <v>2.7819521981863318</v>
      </c>
      <c r="P22" s="31">
        <v>-4.0845696027464937</v>
      </c>
      <c r="Q22" s="31">
        <v>14.926465253626112</v>
      </c>
      <c r="R22" s="44" t="s">
        <v>36</v>
      </c>
      <c r="S22" s="31">
        <v>21</v>
      </c>
      <c r="T22" s="31">
        <v>0</v>
      </c>
      <c r="U22" s="31">
        <v>0</v>
      </c>
      <c r="V22" s="31">
        <v>0</v>
      </c>
      <c r="W22" s="31">
        <v>1</v>
      </c>
      <c r="X22" s="31">
        <v>0</v>
      </c>
      <c r="Y22" s="31">
        <v>0</v>
      </c>
      <c r="Z22" s="31">
        <v>0</v>
      </c>
      <c r="AA22" s="31">
        <v>0</v>
      </c>
      <c r="AB22" s="31">
        <v>6.4337152966699884</v>
      </c>
      <c r="AD22" s="11">
        <f t="shared" si="2"/>
        <v>5.1951381429202748</v>
      </c>
      <c r="AE22" s="31">
        <v>46.94554757708034</v>
      </c>
      <c r="AF22" s="11">
        <v>12</v>
      </c>
      <c r="AS22" s="11">
        <v>21</v>
      </c>
    </row>
    <row r="23" spans="1:45" x14ac:dyDescent="0.2">
      <c r="A23" s="49" t="s">
        <v>33</v>
      </c>
      <c r="B23" s="49">
        <v>1219.4870378692171</v>
      </c>
      <c r="C23" s="49">
        <v>1.3032116937285034</v>
      </c>
      <c r="D23" s="11">
        <f t="shared" si="0"/>
        <v>-64.85968651897187</v>
      </c>
      <c r="E23" s="11">
        <f t="shared" si="3"/>
        <v>-38.208352177740061</v>
      </c>
      <c r="F23" s="11">
        <f t="shared" si="1"/>
        <v>-38.882076471814955</v>
      </c>
      <c r="G23" s="103">
        <v>-64.85968651897187</v>
      </c>
      <c r="H23" s="103">
        <v>-38.208352177740061</v>
      </c>
      <c r="I23" s="54">
        <v>-38.882076471814955</v>
      </c>
      <c r="J23" s="44"/>
      <c r="K23" s="11">
        <v>12</v>
      </c>
      <c r="L23" s="11">
        <v>-65.266666666666666</v>
      </c>
      <c r="M23" s="11">
        <v>-38.36666666666666</v>
      </c>
      <c r="N23" s="11">
        <v>-33.866666666666667</v>
      </c>
      <c r="O23" s="31">
        <v>-0.42609847329400197</v>
      </c>
      <c r="P23" s="31">
        <v>-4.6873160281325266</v>
      </c>
      <c r="Q23" s="31">
        <v>-5.6556548252051755</v>
      </c>
      <c r="R23" s="44" t="s">
        <v>38</v>
      </c>
      <c r="S23" s="31">
        <v>23</v>
      </c>
      <c r="T23" s="31">
        <v>0</v>
      </c>
      <c r="U23" s="31">
        <v>0</v>
      </c>
      <c r="V23" s="31">
        <v>0</v>
      </c>
      <c r="W23" s="31">
        <v>0</v>
      </c>
      <c r="X23" s="31">
        <v>0</v>
      </c>
      <c r="Y23" s="31">
        <v>0</v>
      </c>
      <c r="Z23" s="31">
        <v>0</v>
      </c>
      <c r="AA23" s="31">
        <v>0</v>
      </c>
      <c r="AB23" s="31">
        <v>6.1956518125577809</v>
      </c>
      <c r="AD23" s="11">
        <f t="shared" si="2"/>
        <v>8.9417602057194276</v>
      </c>
      <c r="AE23" s="31">
        <v>52.020437896644637</v>
      </c>
      <c r="AF23" s="31">
        <v>13</v>
      </c>
      <c r="AG23" s="31">
        <v>45.05010069958125</v>
      </c>
      <c r="AI23" s="31"/>
      <c r="AS23" s="11">
        <v>23</v>
      </c>
    </row>
    <row r="24" spans="1:45" x14ac:dyDescent="0.2">
      <c r="A24" s="49" t="s">
        <v>211</v>
      </c>
      <c r="B24" s="49">
        <v>1186.4030261543462</v>
      </c>
      <c r="C24" s="49">
        <v>1.064408012748062</v>
      </c>
      <c r="D24" s="11">
        <f t="shared" si="0"/>
        <v>-63.001445067001818</v>
      </c>
      <c r="E24" s="11">
        <f t="shared" si="3"/>
        <v>-31.90311010386198</v>
      </c>
      <c r="F24" s="11">
        <f t="shared" si="1"/>
        <v>-39.005503835310506</v>
      </c>
      <c r="G24" s="103">
        <v>-63.001445067001818</v>
      </c>
      <c r="H24" s="103">
        <v>-31.90311010386198</v>
      </c>
      <c r="I24" s="54">
        <v>-39.005503835310506</v>
      </c>
      <c r="J24" s="44"/>
      <c r="K24" s="11">
        <v>13</v>
      </c>
      <c r="L24" s="11">
        <v>-69.8</v>
      </c>
      <c r="M24" s="11">
        <v>-37.274999999999999</v>
      </c>
      <c r="N24" s="11">
        <v>-35</v>
      </c>
      <c r="O24" s="31">
        <v>-7.0169753187901271</v>
      </c>
      <c r="P24" s="31">
        <v>-6.2524012277079981</v>
      </c>
      <c r="Q24" s="31">
        <v>-2.0264601321856102</v>
      </c>
      <c r="R24" s="44">
        <v>37257</v>
      </c>
      <c r="S24" s="31">
        <v>25</v>
      </c>
      <c r="T24" s="31">
        <v>0</v>
      </c>
      <c r="U24" s="31">
        <v>0</v>
      </c>
      <c r="V24" s="31">
        <v>0</v>
      </c>
      <c r="W24" s="31">
        <v>0</v>
      </c>
      <c r="X24" s="31">
        <v>0</v>
      </c>
      <c r="Y24" s="31">
        <v>0</v>
      </c>
      <c r="Z24" s="31">
        <v>0</v>
      </c>
      <c r="AA24" s="31">
        <v>0</v>
      </c>
      <c r="AB24" s="31">
        <v>5.4275159262937141E-2</v>
      </c>
      <c r="AD24" s="11">
        <f t="shared" si="2"/>
        <v>3.2163441953072525</v>
      </c>
      <c r="AE24" s="31">
        <v>49.863831006655317</v>
      </c>
      <c r="AF24" s="11">
        <v>14</v>
      </c>
      <c r="AS24" s="11">
        <v>25</v>
      </c>
    </row>
    <row r="25" spans="1:45" x14ac:dyDescent="0.2">
      <c r="A25" s="49" t="s">
        <v>35</v>
      </c>
      <c r="B25" s="49">
        <v>1177.39787057021</v>
      </c>
      <c r="C25" s="49">
        <v>0.98232908687496134</v>
      </c>
      <c r="D25" s="11">
        <f t="shared" si="0"/>
        <v>-62.261881249444045</v>
      </c>
      <c r="E25" s="11">
        <f t="shared" si="3"/>
        <v>-29.680195012557753</v>
      </c>
      <c r="F25" s="11">
        <f t="shared" si="1"/>
        <v>-38.985235394451408</v>
      </c>
      <c r="G25" s="103">
        <v>-62.261881249444045</v>
      </c>
      <c r="H25" s="103">
        <v>-29.680195012557753</v>
      </c>
      <c r="I25" s="54">
        <v>-38.985235394451408</v>
      </c>
      <c r="J25" s="44"/>
      <c r="K25" s="11">
        <v>14</v>
      </c>
      <c r="L25" s="11">
        <v>-67.333333333333329</v>
      </c>
      <c r="M25" s="11">
        <v>-28.225000000000001</v>
      </c>
      <c r="N25" s="11">
        <v>-35.666666666666671</v>
      </c>
      <c r="O25" s="31">
        <v>-1.4626206900043</v>
      </c>
      <c r="P25" s="31">
        <v>-6.4513162820258119</v>
      </c>
      <c r="Q25" s="31">
        <v>6.5109404553635351</v>
      </c>
      <c r="R25" s="44" t="s">
        <v>30</v>
      </c>
      <c r="S25" s="31">
        <v>27</v>
      </c>
      <c r="T25" s="31">
        <v>0</v>
      </c>
      <c r="U25" s="31">
        <v>0</v>
      </c>
      <c r="V25" s="31">
        <v>0</v>
      </c>
      <c r="W25" s="31">
        <v>0</v>
      </c>
      <c r="X25" s="31">
        <v>0</v>
      </c>
      <c r="Y25" s="31">
        <v>0</v>
      </c>
      <c r="Z25" s="31">
        <v>0</v>
      </c>
      <c r="AA25" s="31">
        <v>0</v>
      </c>
      <c r="AB25" s="31">
        <v>-3.7457962122312742</v>
      </c>
      <c r="AD25" s="11">
        <f t="shared" si="2"/>
        <v>3.2897139620402469</v>
      </c>
      <c r="AE25" s="31">
        <v>49.313714982029659</v>
      </c>
      <c r="AF25" s="31">
        <v>15</v>
      </c>
      <c r="AG25" s="31">
        <v>53.889261516369899</v>
      </c>
      <c r="AI25" s="31"/>
      <c r="AS25" s="11">
        <v>27</v>
      </c>
    </row>
    <row r="26" spans="1:45" x14ac:dyDescent="0.2">
      <c r="A26" s="49" t="s">
        <v>212</v>
      </c>
      <c r="B26" s="49">
        <v>1326.0302826999509</v>
      </c>
      <c r="C26" s="49">
        <v>1.0970050878080284</v>
      </c>
      <c r="D26" s="11">
        <f t="shared" si="0"/>
        <v>-57.495157255071284</v>
      </c>
      <c r="E26" s="11">
        <f t="shared" si="3"/>
        <v>-29.580429622410797</v>
      </c>
      <c r="F26" s="11">
        <f t="shared" si="1"/>
        <v>-35.408802507929408</v>
      </c>
      <c r="G26" s="103">
        <v>-57.495157255071284</v>
      </c>
      <c r="H26" s="103">
        <v>-29.580429622410797</v>
      </c>
      <c r="I26" s="54">
        <v>-35.408802507929408</v>
      </c>
      <c r="J26" s="44"/>
      <c r="K26" s="11">
        <v>15</v>
      </c>
      <c r="L26" s="11">
        <v>-68.133333333333326</v>
      </c>
      <c r="M26" s="11">
        <v>-29.024999999999999</v>
      </c>
      <c r="N26" s="11">
        <v>-38.666666666666664</v>
      </c>
      <c r="O26" s="31">
        <v>-3.5933251406113182</v>
      </c>
      <c r="P26" s="31">
        <v>-8.9667248187411559</v>
      </c>
      <c r="Q26" s="31">
        <v>-6.4909035098504431E-2</v>
      </c>
      <c r="R26" s="44" t="s">
        <v>32</v>
      </c>
      <c r="S26" s="31">
        <v>29</v>
      </c>
      <c r="T26" s="31">
        <v>0</v>
      </c>
      <c r="U26" s="31">
        <v>0</v>
      </c>
      <c r="V26" s="31">
        <v>0</v>
      </c>
      <c r="W26" s="31">
        <v>0</v>
      </c>
      <c r="X26" s="31">
        <v>0</v>
      </c>
      <c r="Y26" s="31">
        <v>0</v>
      </c>
      <c r="Z26" s="31">
        <v>0</v>
      </c>
      <c r="AA26" s="31">
        <v>0</v>
      </c>
      <c r="AB26" s="31">
        <v>-1.9201861332740595</v>
      </c>
      <c r="AD26" s="11">
        <f t="shared" si="2"/>
        <v>3.2069778866190273</v>
      </c>
      <c r="AE26" s="31">
        <v>49.044898157028264</v>
      </c>
      <c r="AF26" s="11">
        <v>16</v>
      </c>
      <c r="AS26" s="11">
        <v>29</v>
      </c>
    </row>
    <row r="27" spans="1:45" x14ac:dyDescent="0.2">
      <c r="A27" s="49" t="s">
        <v>37</v>
      </c>
      <c r="B27" s="49">
        <v>1294.4700788383348</v>
      </c>
      <c r="C27" s="49">
        <v>1.3784107402907919</v>
      </c>
      <c r="D27" s="11">
        <f t="shared" si="0"/>
        <v>-62.692371470839305</v>
      </c>
      <c r="E27" s="11">
        <f t="shared" si="3"/>
        <v>-38.672652735248498</v>
      </c>
      <c r="F27" s="11">
        <f t="shared" si="1"/>
        <v>-37.132523076504533</v>
      </c>
      <c r="G27" s="103">
        <v>-62.692371470839305</v>
      </c>
      <c r="H27" s="103">
        <v>-38.672652735248498</v>
      </c>
      <c r="I27" s="54">
        <v>-37.132523076504533</v>
      </c>
      <c r="J27" s="44"/>
      <c r="K27" s="11">
        <v>16</v>
      </c>
      <c r="L27" s="11">
        <v>-72.2</v>
      </c>
      <c r="M27" s="11">
        <v>-39.674999999999997</v>
      </c>
      <c r="N27" s="11">
        <v>-44</v>
      </c>
      <c r="O27" s="31">
        <v>-7.0716682536596132</v>
      </c>
      <c r="P27" s="31">
        <v>-12.667836625553679</v>
      </c>
      <c r="Q27" s="31">
        <v>-11.221998302434631</v>
      </c>
      <c r="R27" s="44" t="s">
        <v>34</v>
      </c>
      <c r="S27" s="31">
        <v>31</v>
      </c>
      <c r="T27" s="31">
        <v>0</v>
      </c>
      <c r="U27" s="31">
        <v>0</v>
      </c>
      <c r="V27" s="31">
        <v>0</v>
      </c>
      <c r="W27" s="31">
        <v>0</v>
      </c>
      <c r="X27" s="31">
        <v>0</v>
      </c>
      <c r="Y27" s="31">
        <v>0</v>
      </c>
      <c r="Z27" s="31">
        <v>0</v>
      </c>
      <c r="AA27" s="31">
        <v>0</v>
      </c>
      <c r="AB27" s="31">
        <v>-1.9583054163168125</v>
      </c>
      <c r="AD27" s="11">
        <f t="shared" si="2"/>
        <v>1.4330814730057924</v>
      </c>
      <c r="AE27" s="31">
        <v>47.210947449612078</v>
      </c>
      <c r="AF27" s="31">
        <v>17</v>
      </c>
      <c r="AG27" s="31">
        <v>51.672564048455541</v>
      </c>
      <c r="AI27" s="31"/>
      <c r="AS27" s="11">
        <v>31</v>
      </c>
    </row>
    <row r="28" spans="1:45" x14ac:dyDescent="0.2">
      <c r="A28" s="49" t="s">
        <v>38</v>
      </c>
      <c r="B28" s="49">
        <v>1226.3176778732875</v>
      </c>
      <c r="C28" s="49">
        <v>1.4329921784816999</v>
      </c>
      <c r="D28" s="11">
        <f t="shared" si="0"/>
        <v>-66.344872185002203</v>
      </c>
      <c r="E28" s="11">
        <f t="shared" si="3"/>
        <v>-41.897692275872942</v>
      </c>
      <c r="F28" s="11">
        <f t="shared" si="1"/>
        <v>-39.110404046166821</v>
      </c>
      <c r="G28" s="103">
        <v>-66.344872185002203</v>
      </c>
      <c r="H28" s="103">
        <v>-41.897692275872942</v>
      </c>
      <c r="I28" s="54">
        <v>-39.110404046166821</v>
      </c>
      <c r="J28" s="44"/>
      <c r="K28" s="11">
        <v>17</v>
      </c>
      <c r="L28" s="11">
        <v>-68</v>
      </c>
      <c r="M28" s="11">
        <v>-46</v>
      </c>
      <c r="N28" s="11">
        <v>-38</v>
      </c>
      <c r="O28" s="31">
        <v>0.24090386148931911</v>
      </c>
      <c r="P28" s="31">
        <v>-3.6167755087260618</v>
      </c>
      <c r="Q28" s="31">
        <v>-11.113565240982178</v>
      </c>
      <c r="R28" s="44" t="s">
        <v>36</v>
      </c>
      <c r="S28" s="31">
        <v>33</v>
      </c>
      <c r="T28" s="31">
        <v>0</v>
      </c>
      <c r="U28" s="31">
        <v>0</v>
      </c>
      <c r="V28" s="31">
        <v>0</v>
      </c>
      <c r="W28" s="31">
        <v>0</v>
      </c>
      <c r="X28" s="31">
        <v>0</v>
      </c>
      <c r="Y28" s="31">
        <v>0</v>
      </c>
      <c r="Z28" s="31">
        <v>0</v>
      </c>
      <c r="AA28" s="31">
        <v>0</v>
      </c>
      <c r="AB28" s="31">
        <v>4.8148841567814378</v>
      </c>
      <c r="AD28" s="11">
        <f t="shared" si="2"/>
        <v>7.7128110487071826</v>
      </c>
      <c r="AE28" s="31">
        <v>52.403809746993808</v>
      </c>
      <c r="AF28" s="11">
        <v>18</v>
      </c>
      <c r="AS28" s="11">
        <v>33</v>
      </c>
    </row>
    <row r="29" spans="1:45" x14ac:dyDescent="0.2">
      <c r="A29" s="49" t="s">
        <v>39</v>
      </c>
      <c r="B29" s="49">
        <v>1488.39723212782</v>
      </c>
      <c r="C29" s="49">
        <v>1.4183073371840795</v>
      </c>
      <c r="D29" s="11">
        <f t="shared" si="0"/>
        <v>-54.971132265876498</v>
      </c>
      <c r="E29" s="11">
        <f t="shared" si="3"/>
        <v>-35.287171753552201</v>
      </c>
      <c r="F29" s="11">
        <f t="shared" si="1"/>
        <v>-32.120135074885518</v>
      </c>
      <c r="G29" s="103">
        <v>-54.971132265876498</v>
      </c>
      <c r="H29" s="103">
        <v>-35.287171753552201</v>
      </c>
      <c r="I29" s="54">
        <v>-32.120135074885518</v>
      </c>
      <c r="J29" s="44"/>
      <c r="K29" s="11">
        <v>18</v>
      </c>
      <c r="L29" s="11">
        <v>-66</v>
      </c>
      <c r="M29" s="11">
        <v>-35</v>
      </c>
      <c r="N29" s="11">
        <v>-38</v>
      </c>
      <c r="O29" s="31">
        <v>-0.26887880669374298</v>
      </c>
      <c r="P29" s="31">
        <v>-5.4340734865628333</v>
      </c>
      <c r="Q29" s="31">
        <v>4.9600213980794008</v>
      </c>
      <c r="R29" s="44" t="s">
        <v>38</v>
      </c>
      <c r="S29" s="31">
        <v>35</v>
      </c>
      <c r="T29" s="31">
        <v>1</v>
      </c>
      <c r="U29" s="31">
        <v>0</v>
      </c>
      <c r="V29" s="31">
        <v>0</v>
      </c>
      <c r="W29" s="31">
        <v>0</v>
      </c>
      <c r="X29" s="31">
        <v>0</v>
      </c>
      <c r="Y29" s="31">
        <v>0</v>
      </c>
      <c r="Z29" s="31">
        <v>0</v>
      </c>
      <c r="AA29" s="31">
        <v>0</v>
      </c>
      <c r="AB29" s="31">
        <v>16.418557009194039</v>
      </c>
      <c r="AD29" s="11">
        <f t="shared" si="2"/>
        <v>14.518061281465467</v>
      </c>
      <c r="AE29" s="31">
        <v>62.462015233571847</v>
      </c>
      <c r="AF29" s="31">
        <v>19</v>
      </c>
      <c r="AG29" s="31">
        <v>45.231537388046526</v>
      </c>
      <c r="AI29" s="31"/>
      <c r="AS29" s="11">
        <v>35</v>
      </c>
    </row>
    <row r="30" spans="1:45" x14ac:dyDescent="0.2">
      <c r="A30" s="99">
        <v>33970</v>
      </c>
      <c r="B30" s="49">
        <v>1129.403115589955</v>
      </c>
      <c r="C30" s="49">
        <v>1.4281347940287892</v>
      </c>
      <c r="D30" s="11">
        <f t="shared" si="0"/>
        <v>-70.409960645721526</v>
      </c>
      <c r="E30" s="11">
        <f t="shared" si="3"/>
        <v>-44.036989290261516</v>
      </c>
      <c r="F30" s="11">
        <f t="shared" si="1"/>
        <v>-41.662894012070424</v>
      </c>
      <c r="G30" s="103">
        <v>-70.409960645721526</v>
      </c>
      <c r="H30" s="51">
        <v>-44.036989290261516</v>
      </c>
      <c r="I30" s="54">
        <v>-41.662894012070424</v>
      </c>
      <c r="J30" s="44"/>
      <c r="K30" s="11">
        <v>19</v>
      </c>
      <c r="L30" s="11">
        <v>-64.099999999999994</v>
      </c>
      <c r="M30" s="11">
        <v>-35</v>
      </c>
      <c r="N30" s="11">
        <v>-35.6</v>
      </c>
      <c r="O30" s="31">
        <v>4.8583343506982922E-2</v>
      </c>
      <c r="P30" s="31">
        <v>-3.1885799772545953</v>
      </c>
      <c r="Q30" s="31">
        <v>-0.83046410370617219</v>
      </c>
      <c r="R30" s="44">
        <v>37622</v>
      </c>
      <c r="S30" s="31">
        <v>37</v>
      </c>
      <c r="T30" s="31">
        <v>0</v>
      </c>
      <c r="U30" s="31">
        <v>0</v>
      </c>
      <c r="V30" s="31">
        <v>0</v>
      </c>
      <c r="W30" s="31">
        <v>0</v>
      </c>
      <c r="X30" s="31">
        <v>0</v>
      </c>
      <c r="Y30" s="31">
        <v>0</v>
      </c>
      <c r="Z30" s="31">
        <v>0</v>
      </c>
      <c r="AA30" s="31">
        <v>0</v>
      </c>
      <c r="AB30" s="31">
        <v>-9.3173941956867381</v>
      </c>
      <c r="AD30" s="11">
        <f t="shared" si="2"/>
        <v>-5.0118162444472869E-2</v>
      </c>
      <c r="AE30" s="31">
        <v>54.994642158202367</v>
      </c>
      <c r="AF30" s="11">
        <v>20</v>
      </c>
      <c r="AS30" s="11">
        <v>37</v>
      </c>
    </row>
    <row r="31" spans="1:45" x14ac:dyDescent="0.2">
      <c r="A31" s="49" t="s">
        <v>29</v>
      </c>
      <c r="B31" s="49">
        <v>1126.3096706168269</v>
      </c>
      <c r="C31" s="49">
        <v>1.4089567964666452</v>
      </c>
      <c r="D31" s="11">
        <f t="shared" si="0"/>
        <v>-70.279336848283833</v>
      </c>
      <c r="E31" s="11">
        <f t="shared" si="3"/>
        <v>-43.540908595018749</v>
      </c>
      <c r="F31" s="11">
        <f t="shared" si="1"/>
        <v>-41.684371973309098</v>
      </c>
      <c r="G31" s="103">
        <v>-70.279336848283833</v>
      </c>
      <c r="H31" s="51">
        <v>-43.540908595018749</v>
      </c>
      <c r="I31" s="54">
        <v>-41.684371973309098</v>
      </c>
      <c r="J31" s="44"/>
      <c r="K31" s="11">
        <v>20</v>
      </c>
      <c r="L31" s="11">
        <v>-68.5</v>
      </c>
      <c r="M31" s="11">
        <v>-44</v>
      </c>
      <c r="N31" s="11">
        <v>-38.299999999999997</v>
      </c>
      <c r="O31" s="31">
        <v>-5.9058576415341735</v>
      </c>
      <c r="P31" s="31">
        <v>-6.9756399730618224</v>
      </c>
      <c r="Q31" s="31">
        <v>-10.496944706911473</v>
      </c>
      <c r="R31" s="44" t="s">
        <v>30</v>
      </c>
      <c r="S31" s="31">
        <v>39</v>
      </c>
      <c r="T31" s="31">
        <v>0</v>
      </c>
      <c r="U31" s="31">
        <v>0</v>
      </c>
      <c r="V31" s="31">
        <v>0</v>
      </c>
      <c r="W31" s="31">
        <v>0</v>
      </c>
      <c r="X31" s="31">
        <v>0</v>
      </c>
      <c r="Y31" s="31">
        <v>0</v>
      </c>
      <c r="Z31" s="31">
        <v>0</v>
      </c>
      <c r="AA31" s="31">
        <v>0</v>
      </c>
      <c r="AB31" s="31">
        <v>-0.70216197897888066</v>
      </c>
      <c r="AD31" s="11">
        <f t="shared" si="2"/>
        <v>2.1840826809140088</v>
      </c>
      <c r="AE31" s="31">
        <v>53.864638360585502</v>
      </c>
      <c r="AF31" s="31">
        <v>21</v>
      </c>
      <c r="AG31" s="31">
        <v>44.784117077030317</v>
      </c>
      <c r="AI31" s="31"/>
      <c r="AS31" s="11">
        <v>39</v>
      </c>
    </row>
    <row r="32" spans="1:45" x14ac:dyDescent="0.2">
      <c r="A32" s="49" t="s">
        <v>30</v>
      </c>
      <c r="B32" s="49">
        <v>1158.1155858041334</v>
      </c>
      <c r="C32" s="49">
        <v>1.3253732264013658</v>
      </c>
      <c r="D32" s="11">
        <f t="shared" si="0"/>
        <v>-67.779357223716744</v>
      </c>
      <c r="E32" s="11">
        <f t="shared" si="3"/>
        <v>-40.311804668186241</v>
      </c>
      <c r="F32" s="11">
        <f t="shared" si="1"/>
        <v>-40.578044288586213</v>
      </c>
      <c r="G32" s="51">
        <v>-77.099999999999994</v>
      </c>
      <c r="H32" s="51">
        <v>-56.2</v>
      </c>
      <c r="I32" s="51">
        <v>-36.6</v>
      </c>
      <c r="J32" s="44"/>
      <c r="K32" s="11">
        <v>21</v>
      </c>
      <c r="L32" s="11">
        <v>-76</v>
      </c>
      <c r="M32" s="11">
        <v>-54</v>
      </c>
      <c r="N32" s="11">
        <v>-43</v>
      </c>
      <c r="O32" s="31">
        <v>-10.433970073658477</v>
      </c>
      <c r="P32" s="31">
        <v>-10.617251349719567</v>
      </c>
      <c r="Q32" s="31">
        <v>-14.972984421447709</v>
      </c>
      <c r="R32" s="44" t="s">
        <v>32</v>
      </c>
      <c r="S32" s="31">
        <v>41</v>
      </c>
      <c r="T32" s="31">
        <v>0</v>
      </c>
      <c r="U32" s="31">
        <v>0</v>
      </c>
      <c r="V32" s="31">
        <v>0</v>
      </c>
      <c r="W32" s="31">
        <v>0</v>
      </c>
      <c r="X32" s="31">
        <v>0</v>
      </c>
      <c r="Y32" s="31">
        <v>0</v>
      </c>
      <c r="Z32" s="31">
        <v>1</v>
      </c>
      <c r="AA32" s="31">
        <v>0</v>
      </c>
      <c r="AB32" s="31">
        <v>-3.538971565160522</v>
      </c>
      <c r="AD32" s="11">
        <f t="shared" si="2"/>
        <v>-4.8607023892395471</v>
      </c>
      <c r="AE32" s="31">
        <v>45.965815285199014</v>
      </c>
      <c r="AF32" s="11">
        <v>22</v>
      </c>
      <c r="AS32" s="11">
        <v>41</v>
      </c>
    </row>
    <row r="33" spans="1:45" x14ac:dyDescent="0.2">
      <c r="A33" s="49" t="s">
        <v>31</v>
      </c>
      <c r="B33" s="49">
        <v>1265.8607229249153</v>
      </c>
      <c r="C33" s="49">
        <v>1.2941056739475161</v>
      </c>
      <c r="D33" s="11">
        <f t="shared" si="0"/>
        <v>-62.758085757639655</v>
      </c>
      <c r="E33" s="11">
        <f t="shared" si="3"/>
        <v>-36.845587940628135</v>
      </c>
      <c r="F33" s="11">
        <f t="shared" si="1"/>
        <v>-37.624658750506725</v>
      </c>
      <c r="G33" s="100">
        <v>-72.400000000000006</v>
      </c>
      <c r="H33" s="100">
        <v>-43.85</v>
      </c>
      <c r="I33" s="51">
        <v>-35.5</v>
      </c>
      <c r="J33" s="44"/>
      <c r="K33" s="11">
        <v>22</v>
      </c>
      <c r="L33" s="11">
        <v>-75.5</v>
      </c>
      <c r="M33" s="11">
        <v>-50</v>
      </c>
      <c r="N33" s="11">
        <v>-47.2</v>
      </c>
      <c r="O33" s="31">
        <v>-4.1219766130022428</v>
      </c>
      <c r="P33" s="31">
        <v>-12.323380810051017</v>
      </c>
      <c r="Q33" s="31">
        <v>-3.6432274281868611</v>
      </c>
      <c r="R33" s="44" t="s">
        <v>34</v>
      </c>
      <c r="S33" s="31">
        <v>43</v>
      </c>
      <c r="T33" s="31">
        <v>0</v>
      </c>
      <c r="U33" s="31">
        <v>0</v>
      </c>
      <c r="V33" s="31">
        <v>0</v>
      </c>
      <c r="W33" s="31">
        <v>0</v>
      </c>
      <c r="X33" s="31">
        <v>0</v>
      </c>
      <c r="Y33" s="31">
        <v>0</v>
      </c>
      <c r="Z33" s="31">
        <v>0</v>
      </c>
      <c r="AA33" s="31">
        <v>0</v>
      </c>
      <c r="AB33" s="31">
        <v>-0.17122489908455665</v>
      </c>
      <c r="AD33" s="11">
        <f t="shared" si="2"/>
        <v>3.1764597153835803</v>
      </c>
      <c r="AE33" s="31">
        <v>48.853701801154003</v>
      </c>
      <c r="AF33" s="31">
        <v>23</v>
      </c>
      <c r="AG33" s="31">
        <v>46.94554757708034</v>
      </c>
      <c r="AI33" s="31"/>
      <c r="AS33" s="11">
        <v>43</v>
      </c>
    </row>
    <row r="34" spans="1:45" x14ac:dyDescent="0.2">
      <c r="A34" s="49" t="s">
        <v>32</v>
      </c>
      <c r="B34" s="49">
        <v>1315.21490271985</v>
      </c>
      <c r="C34" s="49">
        <v>1.2813220714629125</v>
      </c>
      <c r="D34" s="11">
        <f t="shared" si="0"/>
        <v>-60.479085946015559</v>
      </c>
      <c r="E34" s="11">
        <f t="shared" si="3"/>
        <v>-35.303495177571435</v>
      </c>
      <c r="F34" s="11">
        <f t="shared" si="1"/>
        <v>-36.276672451799968</v>
      </c>
      <c r="G34" s="100">
        <v>-67.7</v>
      </c>
      <c r="H34" s="100">
        <v>-31.5</v>
      </c>
      <c r="I34" s="51">
        <v>-34.4</v>
      </c>
      <c r="J34" s="44"/>
      <c r="K34" s="11">
        <v>23</v>
      </c>
      <c r="L34" s="11">
        <v>-67.400000000000006</v>
      </c>
      <c r="M34" s="11">
        <v>-43</v>
      </c>
      <c r="N34" s="11">
        <v>-41.1</v>
      </c>
      <c r="O34" s="31">
        <v>4.5377231257855541</v>
      </c>
      <c r="P34" s="31">
        <v>-3.4861686167482713</v>
      </c>
      <c r="Q34" s="31">
        <v>2.4354708660539419</v>
      </c>
      <c r="R34" s="44" t="s">
        <v>36</v>
      </c>
      <c r="S34" s="31">
        <v>45</v>
      </c>
      <c r="T34" s="31">
        <v>0</v>
      </c>
      <c r="U34" s="31">
        <v>0</v>
      </c>
      <c r="V34" s="31">
        <v>0</v>
      </c>
      <c r="W34" s="31">
        <v>0</v>
      </c>
      <c r="X34" s="31">
        <v>0</v>
      </c>
      <c r="Y34" s="31">
        <v>0</v>
      </c>
      <c r="Z34" s="31">
        <v>0</v>
      </c>
      <c r="AA34" s="31">
        <v>0</v>
      </c>
      <c r="AB34" s="31">
        <v>-3.2616523475529631</v>
      </c>
      <c r="AD34" s="11">
        <f t="shared" si="2"/>
        <v>4.6541446912286073</v>
      </c>
      <c r="AE34" s="31">
        <v>51.347419201752658</v>
      </c>
      <c r="AF34" s="11">
        <v>24</v>
      </c>
      <c r="AS34" s="11">
        <v>45</v>
      </c>
    </row>
    <row r="35" spans="1:45" x14ac:dyDescent="0.2">
      <c r="A35" s="49" t="s">
        <v>33</v>
      </c>
      <c r="B35" s="49">
        <v>1385.2891797056734</v>
      </c>
      <c r="C35" s="49">
        <v>1.320493130585096</v>
      </c>
      <c r="D35" s="11">
        <f t="shared" si="0"/>
        <v>-58.027900225246022</v>
      </c>
      <c r="E35" s="11">
        <f t="shared" si="3"/>
        <v>-34.814586842832334</v>
      </c>
      <c r="F35" s="11">
        <f t="shared" si="1"/>
        <v>-34.543552475017471</v>
      </c>
      <c r="G35" s="51">
        <v>-63</v>
      </c>
      <c r="H35" s="51">
        <v>-34.93333333333333</v>
      </c>
      <c r="I35" s="51">
        <v>-33.299999999999997</v>
      </c>
      <c r="J35" s="44"/>
      <c r="K35" s="11">
        <v>24</v>
      </c>
      <c r="L35" s="11">
        <v>-71.5</v>
      </c>
      <c r="M35" s="11">
        <v>-49</v>
      </c>
      <c r="N35" s="11">
        <v>-41.1</v>
      </c>
      <c r="O35" s="31">
        <v>-5.0496536585378138</v>
      </c>
      <c r="P35" s="31">
        <v>-5.3906805373098754</v>
      </c>
      <c r="Q35" s="31">
        <v>-7.658071325176838</v>
      </c>
      <c r="R35" s="44" t="s">
        <v>38</v>
      </c>
      <c r="S35" s="31">
        <v>47</v>
      </c>
      <c r="T35" s="31">
        <v>0</v>
      </c>
      <c r="U35" s="31">
        <v>0</v>
      </c>
      <c r="V35" s="31">
        <v>0</v>
      </c>
      <c r="W35" s="31">
        <v>0</v>
      </c>
      <c r="X35" s="31">
        <v>1</v>
      </c>
      <c r="Y35" s="31">
        <v>0</v>
      </c>
      <c r="Z35" s="31">
        <v>0</v>
      </c>
      <c r="AA35" s="31">
        <v>0</v>
      </c>
      <c r="AB35" s="31">
        <v>-4.3451806965242943</v>
      </c>
      <c r="AD35" s="11">
        <f t="shared" si="2"/>
        <v>8.8383922205958267</v>
      </c>
      <c r="AE35" s="31">
        <v>57.142053653535449</v>
      </c>
      <c r="AF35" s="31">
        <v>25</v>
      </c>
      <c r="AG35" s="31">
        <v>52.020437896644637</v>
      </c>
      <c r="AI35" s="31"/>
      <c r="AS35" s="11">
        <v>47</v>
      </c>
    </row>
    <row r="36" spans="1:45" x14ac:dyDescent="0.2">
      <c r="A36" s="49" t="s">
        <v>211</v>
      </c>
      <c r="B36" s="49">
        <v>1337.9547731431783</v>
      </c>
      <c r="C36" s="49">
        <v>1.3689766910294978</v>
      </c>
      <c r="D36" s="11">
        <f t="shared" si="0"/>
        <v>-60.709441626791204</v>
      </c>
      <c r="E36" s="11">
        <f t="shared" si="3"/>
        <v>-37.368224158527212</v>
      </c>
      <c r="F36" s="11">
        <f t="shared" si="1"/>
        <v>-35.950616339477897</v>
      </c>
      <c r="G36" s="100">
        <v>-65.266666666666666</v>
      </c>
      <c r="H36" s="100">
        <v>-38.36666666666666</v>
      </c>
      <c r="I36" s="51">
        <v>-33.866666666666667</v>
      </c>
      <c r="J36" s="44"/>
      <c r="K36" s="11">
        <v>25</v>
      </c>
      <c r="L36" s="11">
        <v>-70</v>
      </c>
      <c r="M36" s="11">
        <v>-45</v>
      </c>
      <c r="N36" s="11">
        <v>-42.5</v>
      </c>
      <c r="O36" s="31">
        <v>-1.133102752946832</v>
      </c>
      <c r="P36" s="31">
        <v>-6.9730331924839986</v>
      </c>
      <c r="Q36" s="31">
        <v>-0.35165207129371834</v>
      </c>
      <c r="R36" s="44">
        <v>37987</v>
      </c>
      <c r="S36" s="31">
        <v>49</v>
      </c>
      <c r="T36" s="31">
        <v>0</v>
      </c>
      <c r="U36" s="31">
        <v>0</v>
      </c>
      <c r="V36" s="31">
        <v>0</v>
      </c>
      <c r="W36" s="31">
        <v>0</v>
      </c>
      <c r="X36" s="31">
        <v>0</v>
      </c>
      <c r="Y36" s="31">
        <v>0</v>
      </c>
      <c r="Z36" s="31">
        <v>0</v>
      </c>
      <c r="AA36" s="31">
        <v>0</v>
      </c>
      <c r="AB36" s="31">
        <v>-0.91597428676444737</v>
      </c>
      <c r="AD36" s="11">
        <f t="shared" si="2"/>
        <v>3.6518057911643975</v>
      </c>
      <c r="AE36" s="31">
        <v>55.974077728859271</v>
      </c>
      <c r="AF36" s="11">
        <v>26</v>
      </c>
      <c r="AS36" s="11">
        <v>49</v>
      </c>
    </row>
    <row r="37" spans="1:45" x14ac:dyDescent="0.2">
      <c r="A37" s="49" t="s">
        <v>35</v>
      </c>
      <c r="B37" s="49">
        <v>1240.3126329489728</v>
      </c>
      <c r="C37" s="49">
        <v>1.4314633501447254</v>
      </c>
      <c r="D37" s="11">
        <f t="shared" si="0"/>
        <v>-65.727325864929981</v>
      </c>
      <c r="E37" s="11">
        <f t="shared" si="3"/>
        <v>-41.522600456476411</v>
      </c>
      <c r="F37" s="11">
        <f t="shared" si="1"/>
        <v>-38.734777603924641</v>
      </c>
      <c r="G37" s="100">
        <v>-67.533333333333331</v>
      </c>
      <c r="H37" s="100">
        <v>-41.8</v>
      </c>
      <c r="I37" s="51">
        <v>-34.433333333333337</v>
      </c>
      <c r="J37" s="44"/>
      <c r="K37" s="11">
        <v>26</v>
      </c>
      <c r="L37" s="11">
        <v>-71</v>
      </c>
      <c r="M37" s="11">
        <v>-38</v>
      </c>
      <c r="N37" s="11">
        <v>-42.5</v>
      </c>
      <c r="O37" s="31">
        <v>-2.9709342338147868</v>
      </c>
      <c r="P37" s="31">
        <v>-6.2909692960685222</v>
      </c>
      <c r="Q37" s="31">
        <v>4.6805763522311921</v>
      </c>
      <c r="R37" s="44" t="s">
        <v>30</v>
      </c>
      <c r="S37" s="31">
        <v>51</v>
      </c>
      <c r="T37" s="31">
        <v>0</v>
      </c>
      <c r="U37" s="31">
        <v>0</v>
      </c>
      <c r="V37" s="31">
        <v>0</v>
      </c>
      <c r="W37" s="31">
        <v>0</v>
      </c>
      <c r="X37" s="31">
        <v>0</v>
      </c>
      <c r="Y37" s="31">
        <v>0</v>
      </c>
      <c r="Z37" s="31">
        <v>0</v>
      </c>
      <c r="AA37" s="31">
        <v>0</v>
      </c>
      <c r="AB37" s="31">
        <v>0.71114033447684788</v>
      </c>
      <c r="AD37" s="11">
        <f t="shared" si="2"/>
        <v>4.000684470903817</v>
      </c>
      <c r="AE37" s="31">
        <v>56.365667025859189</v>
      </c>
      <c r="AF37" s="31">
        <v>27</v>
      </c>
      <c r="AG37" s="31">
        <v>49.863831006655317</v>
      </c>
      <c r="AI37" s="31"/>
      <c r="AS37" s="11">
        <v>51</v>
      </c>
    </row>
    <row r="38" spans="1:45" x14ac:dyDescent="0.2">
      <c r="A38" s="49" t="s">
        <v>212</v>
      </c>
      <c r="B38" s="49">
        <v>1247.2420291300393</v>
      </c>
      <c r="C38" s="49">
        <v>1.3800926630127393</v>
      </c>
      <c r="D38" s="11">
        <f t="shared" si="0"/>
        <v>-64.728776666207551</v>
      </c>
      <c r="E38" s="11">
        <f t="shared" si="3"/>
        <v>-39.835291441790517</v>
      </c>
      <c r="F38" s="11">
        <f t="shared" si="1"/>
        <v>-38.389163139151492</v>
      </c>
      <c r="G38" s="51">
        <v>-69.8</v>
      </c>
      <c r="H38" s="51">
        <v>-37.274999999999999</v>
      </c>
      <c r="I38" s="51">
        <v>-35</v>
      </c>
      <c r="J38" s="44"/>
      <c r="K38" s="11">
        <v>27</v>
      </c>
      <c r="L38" s="11">
        <v>-69.5</v>
      </c>
      <c r="M38" s="11">
        <v>-25</v>
      </c>
      <c r="N38" s="11">
        <v>-47.6</v>
      </c>
      <c r="O38" s="31">
        <v>-0.77202057226400622</v>
      </c>
      <c r="P38" s="31">
        <v>-11.141487586532126</v>
      </c>
      <c r="Q38" s="31">
        <v>13.070515046265932</v>
      </c>
      <c r="R38" s="44" t="s">
        <v>32</v>
      </c>
      <c r="S38" s="31">
        <v>53</v>
      </c>
      <c r="T38" s="31">
        <v>0</v>
      </c>
      <c r="U38" s="31">
        <v>0</v>
      </c>
      <c r="V38" s="31">
        <v>0</v>
      </c>
      <c r="W38" s="31">
        <v>0</v>
      </c>
      <c r="X38" s="31">
        <v>0</v>
      </c>
      <c r="Y38" s="31">
        <v>0</v>
      </c>
      <c r="Z38" s="31">
        <v>0</v>
      </c>
      <c r="AA38" s="31">
        <v>0</v>
      </c>
      <c r="AB38" s="31">
        <v>2.2532729647797529</v>
      </c>
      <c r="AD38" s="11">
        <f t="shared" si="2"/>
        <v>5.8603750562910051</v>
      </c>
      <c r="AE38" s="31">
        <v>58.737021452683379</v>
      </c>
      <c r="AF38" s="11">
        <v>28</v>
      </c>
      <c r="AS38" s="11">
        <v>53</v>
      </c>
    </row>
    <row r="39" spans="1:45" x14ac:dyDescent="0.2">
      <c r="A39" s="49" t="s">
        <v>37</v>
      </c>
      <c r="B39" s="49">
        <v>1199.9287172288257</v>
      </c>
      <c r="C39" s="49">
        <v>1.3116251161500128</v>
      </c>
      <c r="D39" s="11">
        <f t="shared" si="0"/>
        <v>-65.808638802761124</v>
      </c>
      <c r="E39" s="11">
        <f t="shared" si="3"/>
        <v>-38.918771905514916</v>
      </c>
      <c r="F39" s="11">
        <f t="shared" si="1"/>
        <v>-39.426820668612805</v>
      </c>
      <c r="G39" s="100">
        <v>-68.566666666666663</v>
      </c>
      <c r="H39" s="100">
        <v>-32.75</v>
      </c>
      <c r="I39" s="51">
        <v>-35.333333333333336</v>
      </c>
      <c r="J39" s="44"/>
      <c r="K39" s="11">
        <v>28</v>
      </c>
      <c r="L39" s="11">
        <v>-69</v>
      </c>
      <c r="M39" s="11">
        <v>-28</v>
      </c>
      <c r="N39" s="11">
        <v>-49</v>
      </c>
      <c r="O39" s="31">
        <v>-1.2328349263550074</v>
      </c>
      <c r="P39" s="31">
        <v>-9.9659619627696774</v>
      </c>
      <c r="Q39" s="31">
        <v>1.0009240111173954</v>
      </c>
      <c r="R39" s="44" t="s">
        <v>34</v>
      </c>
      <c r="S39" s="31">
        <v>55</v>
      </c>
      <c r="T39" s="31">
        <v>0</v>
      </c>
      <c r="U39" s="31">
        <v>0</v>
      </c>
      <c r="V39" s="31">
        <v>0</v>
      </c>
      <c r="W39" s="31">
        <v>0</v>
      </c>
      <c r="X39" s="31">
        <v>0</v>
      </c>
      <c r="Y39" s="31">
        <v>0</v>
      </c>
      <c r="Z39" s="31">
        <v>0</v>
      </c>
      <c r="AA39" s="31">
        <v>0</v>
      </c>
      <c r="AB39" s="31">
        <v>-0.57802569064652609</v>
      </c>
      <c r="AD39" s="11">
        <f t="shared" si="2"/>
        <v>3.563004713626341</v>
      </c>
      <c r="AE39" s="31">
        <v>58.207340933644922</v>
      </c>
      <c r="AF39" s="31">
        <v>29</v>
      </c>
      <c r="AG39" s="31">
        <v>49.313714982029659</v>
      </c>
      <c r="AI39" s="31"/>
      <c r="AS39" s="11">
        <v>55</v>
      </c>
    </row>
    <row r="40" spans="1:45" x14ac:dyDescent="0.2">
      <c r="A40" s="49" t="s">
        <v>38</v>
      </c>
      <c r="B40" s="49">
        <v>1125.0560160146103</v>
      </c>
      <c r="C40" s="49">
        <v>1.2404824806125594</v>
      </c>
      <c r="D40" s="11">
        <f t="shared" si="0"/>
        <v>-68.026772477312008</v>
      </c>
      <c r="E40" s="11">
        <f t="shared" si="3"/>
        <v>-38.572215653325742</v>
      </c>
      <c r="F40" s="11">
        <f t="shared" si="1"/>
        <v>-41.186243898388014</v>
      </c>
      <c r="G40" s="100">
        <v>-67.333333333333329</v>
      </c>
      <c r="H40" s="100">
        <v>-28.225000000000001</v>
      </c>
      <c r="I40" s="51">
        <v>-35.666666666666671</v>
      </c>
      <c r="J40" s="44"/>
      <c r="K40" s="11">
        <v>29</v>
      </c>
      <c r="L40" s="11">
        <v>-67</v>
      </c>
      <c r="M40" s="11">
        <v>-17</v>
      </c>
      <c r="N40" s="11">
        <v>-45</v>
      </c>
      <c r="O40" s="31">
        <v>0.33693421050329486</v>
      </c>
      <c r="P40" s="31">
        <v>-4.5240825690733351</v>
      </c>
      <c r="Q40" s="31">
        <v>12.067529301921091</v>
      </c>
      <c r="R40" s="44" t="s">
        <v>36</v>
      </c>
      <c r="S40" s="31">
        <v>57</v>
      </c>
      <c r="T40" s="31">
        <v>0</v>
      </c>
      <c r="U40" s="31">
        <v>1</v>
      </c>
      <c r="V40" s="31">
        <v>0</v>
      </c>
      <c r="W40" s="31">
        <v>0</v>
      </c>
      <c r="X40" s="31">
        <v>0</v>
      </c>
      <c r="Y40" s="31">
        <v>0</v>
      </c>
      <c r="Z40" s="31">
        <v>0</v>
      </c>
      <c r="AA40" s="31">
        <v>0</v>
      </c>
      <c r="AB40" s="31">
        <v>7.7094737432860301</v>
      </c>
      <c r="AD40" s="11">
        <f t="shared" si="2"/>
        <v>2.6811704338066082</v>
      </c>
      <c r="AE40" s="31">
        <v>57.422713168186569</v>
      </c>
      <c r="AF40" s="11">
        <v>30</v>
      </c>
      <c r="AS40" s="11">
        <v>57</v>
      </c>
    </row>
    <row r="41" spans="1:45" x14ac:dyDescent="0.2">
      <c r="A41" s="49" t="s">
        <v>39</v>
      </c>
      <c r="B41" s="49">
        <v>1391.5036810210813</v>
      </c>
      <c r="C41" s="49">
        <v>1.1301893550723665</v>
      </c>
      <c r="D41" s="11">
        <f t="shared" si="0"/>
        <v>-55.1581672405107</v>
      </c>
      <c r="E41" s="11">
        <f t="shared" si="3"/>
        <v>-29.022308783900797</v>
      </c>
      <c r="F41" s="11">
        <f t="shared" si="1"/>
        <v>-33.778704068526373</v>
      </c>
      <c r="G41" s="51">
        <v>-66.099999999999994</v>
      </c>
      <c r="H41" s="51">
        <v>-23.7</v>
      </c>
      <c r="I41" s="51">
        <v>-36</v>
      </c>
      <c r="J41" s="44"/>
      <c r="K41" s="11">
        <v>30</v>
      </c>
      <c r="L41" s="11">
        <v>-62</v>
      </c>
      <c r="M41" s="11">
        <v>-19</v>
      </c>
      <c r="N41" s="11">
        <v>-49</v>
      </c>
      <c r="O41" s="31">
        <v>3.8403800087451709</v>
      </c>
      <c r="P41" s="31">
        <v>-9.7750725959339277</v>
      </c>
      <c r="Q41" s="31">
        <v>2.5765052232531231</v>
      </c>
      <c r="R41" s="44" t="s">
        <v>38</v>
      </c>
      <c r="S41" s="31">
        <v>59</v>
      </c>
      <c r="T41" s="31">
        <v>0</v>
      </c>
      <c r="U41" s="31">
        <v>0</v>
      </c>
      <c r="V41" s="31">
        <v>0</v>
      </c>
      <c r="W41" s="31">
        <v>0</v>
      </c>
      <c r="X41" s="31">
        <v>0</v>
      </c>
      <c r="Y41" s="31">
        <v>0</v>
      </c>
      <c r="Z41" s="31">
        <v>0</v>
      </c>
      <c r="AA41" s="31">
        <v>0</v>
      </c>
      <c r="AB41" s="31">
        <v>-0.37848587180818188</v>
      </c>
      <c r="AD41" s="11">
        <f t="shared" si="2"/>
        <v>5.3373726101444365</v>
      </c>
      <c r="AE41" s="31">
        <v>59.766616870067132</v>
      </c>
      <c r="AF41" s="31">
        <v>31</v>
      </c>
      <c r="AG41" s="31">
        <v>49.044898157028264</v>
      </c>
      <c r="AI41" s="31"/>
      <c r="AS41" s="11">
        <v>59</v>
      </c>
    </row>
    <row r="42" spans="1:45" x14ac:dyDescent="0.2">
      <c r="A42" s="99">
        <v>34335</v>
      </c>
      <c r="B42" s="49">
        <v>1121.2611755340879</v>
      </c>
      <c r="C42" s="49">
        <v>1.2764618041732438</v>
      </c>
      <c r="D42" s="11">
        <f t="shared" si="0"/>
        <v>-68.681021290490435</v>
      </c>
      <c r="E42" s="11">
        <f t="shared" si="3"/>
        <v>-39.729046429349523</v>
      </c>
      <c r="F42" s="11">
        <f t="shared" si="1"/>
        <v>-41.400264223228852</v>
      </c>
      <c r="G42" s="100">
        <v>-68.133333333333326</v>
      </c>
      <c r="H42" s="100">
        <v>-29.024999999999999</v>
      </c>
      <c r="I42" s="51">
        <v>-38.666666666666664</v>
      </c>
      <c r="J42" s="44"/>
      <c r="K42" s="11">
        <v>31</v>
      </c>
      <c r="L42" s="11">
        <v>-70</v>
      </c>
      <c r="M42" s="11">
        <v>-32</v>
      </c>
      <c r="N42" s="11">
        <v>-45</v>
      </c>
      <c r="O42" s="31">
        <v>-7.9825517954049792</v>
      </c>
      <c r="P42" s="31">
        <v>-3.9815783339778106</v>
      </c>
      <c r="Q42" s="31">
        <v>-10.768623811343776</v>
      </c>
      <c r="R42" s="44">
        <v>38353</v>
      </c>
      <c r="S42" s="31">
        <v>61</v>
      </c>
      <c r="T42" s="31">
        <v>0</v>
      </c>
      <c r="U42" s="31">
        <v>0</v>
      </c>
      <c r="V42" s="31">
        <v>0</v>
      </c>
      <c r="W42" s="31">
        <v>0</v>
      </c>
      <c r="X42" s="31">
        <v>0</v>
      </c>
      <c r="Y42" s="31">
        <v>0</v>
      </c>
      <c r="Z42" s="31">
        <v>0</v>
      </c>
      <c r="AA42" s="31">
        <v>1</v>
      </c>
      <c r="AB42" s="31">
        <v>-5.4639737665517361</v>
      </c>
      <c r="AD42" s="11">
        <f t="shared" si="2"/>
        <v>-5.4200639667884047</v>
      </c>
      <c r="AE42" s="31">
        <v>50.588787854559747</v>
      </c>
      <c r="AF42" s="11">
        <v>32</v>
      </c>
      <c r="AS42" s="11">
        <v>61</v>
      </c>
    </row>
    <row r="43" spans="1:45" x14ac:dyDescent="0.2">
      <c r="A43" s="49" t="s">
        <v>29</v>
      </c>
      <c r="B43" s="49">
        <v>1092.5625744386643</v>
      </c>
      <c r="C43" s="49">
        <v>1.0677038950424975</v>
      </c>
      <c r="D43" s="11">
        <f t="shared" si="0"/>
        <v>-67.047079466631544</v>
      </c>
      <c r="E43" s="11">
        <f t="shared" si="3"/>
        <v>-34.211865937252384</v>
      </c>
      <c r="F43" s="11">
        <f t="shared" si="1"/>
        <v>-41.502257659121661</v>
      </c>
      <c r="G43" s="100">
        <v>-70.166666666666657</v>
      </c>
      <c r="H43" s="100">
        <v>-34.35</v>
      </c>
      <c r="I43" s="51">
        <v>-41.333333333333329</v>
      </c>
      <c r="J43" s="44"/>
      <c r="K43" s="11">
        <v>32</v>
      </c>
      <c r="L43" s="11">
        <v>-77</v>
      </c>
      <c r="M43" s="11">
        <v>-40</v>
      </c>
      <c r="N43" s="11">
        <v>-50</v>
      </c>
      <c r="O43" s="31">
        <v>-9.7481824026600989</v>
      </c>
      <c r="P43" s="31">
        <v>-10.308652218432695</v>
      </c>
      <c r="Q43" s="31">
        <v>-11.094335523773125</v>
      </c>
      <c r="R43" s="44" t="s">
        <v>30</v>
      </c>
      <c r="S43" s="31">
        <v>63</v>
      </c>
      <c r="T43" s="31">
        <v>0</v>
      </c>
      <c r="U43" s="31">
        <v>0</v>
      </c>
      <c r="V43" s="31">
        <v>0</v>
      </c>
      <c r="W43" s="31">
        <v>0</v>
      </c>
      <c r="X43" s="31">
        <v>0</v>
      </c>
      <c r="Y43" s="31">
        <v>0</v>
      </c>
      <c r="Z43" s="31">
        <v>0</v>
      </c>
      <c r="AA43" s="31">
        <v>0</v>
      </c>
      <c r="AB43" s="31">
        <v>5.641004528529896</v>
      </c>
      <c r="AD43" s="11">
        <f t="shared" si="2"/>
        <v>3.1667982733062829</v>
      </c>
      <c r="AE43" s="31">
        <v>53.601598204511184</v>
      </c>
      <c r="AF43" s="31">
        <v>33</v>
      </c>
      <c r="AG43" s="31">
        <v>47.210947449612078</v>
      </c>
      <c r="AI43" s="31"/>
      <c r="AS43" s="11">
        <v>63</v>
      </c>
    </row>
    <row r="44" spans="1:45" x14ac:dyDescent="0.2">
      <c r="A44" s="49" t="s">
        <v>30</v>
      </c>
      <c r="B44" s="49">
        <v>1158.4850998157679</v>
      </c>
      <c r="C44" s="49">
        <v>0.92597953521506726</v>
      </c>
      <c r="D44" s="11">
        <f t="shared" si="0"/>
        <v>-62.296863347453773</v>
      </c>
      <c r="E44" s="11">
        <f t="shared" si="3"/>
        <v>-28.454042281982577</v>
      </c>
      <c r="F44" s="11">
        <f t="shared" si="1"/>
        <v>-39.308622006254737</v>
      </c>
      <c r="G44" s="51">
        <v>-72.2</v>
      </c>
      <c r="H44" s="51">
        <v>-39.674999999999997</v>
      </c>
      <c r="I44" s="51">
        <v>-44</v>
      </c>
      <c r="J44" s="44"/>
      <c r="K44" s="11">
        <v>33</v>
      </c>
      <c r="L44" s="11">
        <v>-78</v>
      </c>
      <c r="M44" s="11">
        <v>-38</v>
      </c>
      <c r="N44" s="11">
        <v>-50</v>
      </c>
      <c r="O44" s="31">
        <v>-5.1114482536286223</v>
      </c>
      <c r="P44" s="31">
        <v>-8.1147846589995378</v>
      </c>
      <c r="Q44" s="31">
        <v>-2.9105322263485305</v>
      </c>
      <c r="R44" s="44" t="s">
        <v>32</v>
      </c>
      <c r="S44" s="31">
        <v>65</v>
      </c>
      <c r="T44" s="31">
        <v>0</v>
      </c>
      <c r="U44" s="31">
        <v>0</v>
      </c>
      <c r="V44" s="31">
        <v>0</v>
      </c>
      <c r="W44" s="31">
        <v>0</v>
      </c>
      <c r="X44" s="31">
        <v>0</v>
      </c>
      <c r="Y44" s="31">
        <v>0</v>
      </c>
      <c r="Z44" s="31">
        <v>0</v>
      </c>
      <c r="AA44" s="31">
        <v>0</v>
      </c>
      <c r="AB44" s="31">
        <v>-0.97282525866180725</v>
      </c>
      <c r="AD44" s="11">
        <f t="shared" si="2"/>
        <v>1.3309589663648791</v>
      </c>
      <c r="AE44" s="31">
        <v>52.867779651937639</v>
      </c>
      <c r="AF44" s="11">
        <v>34</v>
      </c>
      <c r="AS44" s="11">
        <v>65</v>
      </c>
    </row>
    <row r="45" spans="1:45" x14ac:dyDescent="0.2">
      <c r="A45" s="49" t="s">
        <v>31</v>
      </c>
      <c r="B45" s="49">
        <v>1110.7148502638877</v>
      </c>
      <c r="C45" s="49">
        <v>0.97716892986749193</v>
      </c>
      <c r="D45" s="11">
        <f t="shared" si="0"/>
        <v>-65.034021591369452</v>
      </c>
      <c r="E45" s="11">
        <f t="shared" si="3"/>
        <v>-31.098224128358645</v>
      </c>
      <c r="F45" s="11">
        <f t="shared" si="1"/>
        <v>-40.735767614500027</v>
      </c>
      <c r="G45" s="51">
        <v>-72</v>
      </c>
      <c r="H45" s="51">
        <v>-45</v>
      </c>
      <c r="I45" s="51">
        <v>-44</v>
      </c>
      <c r="J45" s="44"/>
      <c r="K45" s="11">
        <v>34</v>
      </c>
      <c r="L45" s="11">
        <v>-78</v>
      </c>
      <c r="M45" s="11">
        <v>-39</v>
      </c>
      <c r="N45" s="11">
        <v>-55</v>
      </c>
      <c r="O45" s="31">
        <v>-3.4745442716528037</v>
      </c>
      <c r="P45" s="31">
        <v>-12.489698582281362</v>
      </c>
      <c r="Q45" s="31">
        <v>-3.8578221948065341</v>
      </c>
      <c r="R45" s="44" t="s">
        <v>34</v>
      </c>
      <c r="S45" s="31">
        <v>67</v>
      </c>
      <c r="T45" s="31">
        <v>0</v>
      </c>
      <c r="U45" s="31">
        <v>0</v>
      </c>
      <c r="V45" s="31">
        <v>0</v>
      </c>
      <c r="W45" s="31">
        <v>0</v>
      </c>
      <c r="X45" s="31">
        <v>0</v>
      </c>
      <c r="Y45" s="31">
        <v>0</v>
      </c>
      <c r="Z45" s="31">
        <v>0</v>
      </c>
      <c r="AA45" s="31">
        <v>0</v>
      </c>
      <c r="AB45" s="31">
        <v>-3.2013861091466889</v>
      </c>
      <c r="AD45" s="11">
        <f t="shared" ref="AD45:AD61" si="4">6.97226+0.35459*O45+0.03778*Q45+0.55814*AB45-0.04886*S45-6.38442*U45-5.89235*W45+8.66765*X45+9.17583*Y45-3.589*Z45-3.12483*AA45</f>
        <v>0.53403118123570792</v>
      </c>
      <c r="AE45" s="31">
        <v>51.616873100062904</v>
      </c>
      <c r="AF45" s="31">
        <v>35</v>
      </c>
      <c r="AG45" s="31">
        <v>52.403809746993808</v>
      </c>
      <c r="AI45" s="31"/>
      <c r="AS45" s="11">
        <v>67</v>
      </c>
    </row>
    <row r="46" spans="1:45" x14ac:dyDescent="0.2">
      <c r="A46" s="49" t="s">
        <v>32</v>
      </c>
      <c r="B46" s="49">
        <v>1111.1961999895232</v>
      </c>
      <c r="C46" s="49">
        <v>0.90140923717714017</v>
      </c>
      <c r="D46" s="11">
        <f t="shared" si="0"/>
        <v>-63.976532753412464</v>
      </c>
      <c r="E46" s="11">
        <f t="shared" si="3"/>
        <v>-28.839274031015741</v>
      </c>
      <c r="F46" s="11">
        <f t="shared" si="1"/>
        <v>-40.48407850032109</v>
      </c>
      <c r="G46" s="51">
        <v>-68</v>
      </c>
      <c r="H46" s="51">
        <v>-46</v>
      </c>
      <c r="I46" s="51">
        <v>-38</v>
      </c>
      <c r="J46" s="44"/>
      <c r="K46" s="11">
        <v>35</v>
      </c>
      <c r="L46" s="11">
        <v>-73</v>
      </c>
      <c r="M46" s="11">
        <v>-35</v>
      </c>
      <c r="N46" s="11">
        <v>-49</v>
      </c>
      <c r="O46" s="31">
        <v>2.0414308485749113</v>
      </c>
      <c r="P46" s="31">
        <v>-3.7738900067363628</v>
      </c>
      <c r="Q46" s="31">
        <v>1.1550761853203027</v>
      </c>
      <c r="R46" s="44" t="s">
        <v>36</v>
      </c>
      <c r="S46" s="31">
        <v>69</v>
      </c>
      <c r="T46" s="31">
        <v>0</v>
      </c>
      <c r="U46" s="31">
        <v>0</v>
      </c>
      <c r="V46" s="31">
        <v>0</v>
      </c>
      <c r="W46" s="31">
        <v>0</v>
      </c>
      <c r="X46" s="31">
        <v>0</v>
      </c>
      <c r="Y46" s="31">
        <v>0</v>
      </c>
      <c r="Z46" s="31">
        <v>0</v>
      </c>
      <c r="AA46" s="31">
        <v>0</v>
      </c>
      <c r="AB46" s="31">
        <v>-1.9486897074337246</v>
      </c>
      <c r="AD46" s="11">
        <f t="shared" si="4"/>
        <v>3.2807880695705194</v>
      </c>
      <c r="AE46" s="31">
        <v>53.467901171508835</v>
      </c>
      <c r="AF46" s="11">
        <v>36</v>
      </c>
      <c r="AS46" s="11">
        <v>69</v>
      </c>
    </row>
    <row r="47" spans="1:45" x14ac:dyDescent="0.2">
      <c r="A47" s="49" t="s">
        <v>33</v>
      </c>
      <c r="B47" s="49">
        <v>1185.8653350337274</v>
      </c>
      <c r="C47" s="49">
        <v>0.8427273475737278</v>
      </c>
      <c r="D47" s="11">
        <f t="shared" si="0"/>
        <v>-59.990091158293808</v>
      </c>
      <c r="E47" s="11">
        <f t="shared" si="3"/>
        <v>-25.339043125422151</v>
      </c>
      <c r="F47" s="11">
        <f t="shared" si="1"/>
        <v>-38.32060050149925</v>
      </c>
      <c r="G47" s="51">
        <v>-67.7</v>
      </c>
      <c r="H47" s="51">
        <v>-44</v>
      </c>
      <c r="I47" s="51">
        <v>-40</v>
      </c>
      <c r="J47" s="44"/>
      <c r="K47" s="11">
        <v>36</v>
      </c>
      <c r="L47" s="11">
        <v>-68</v>
      </c>
      <c r="M47" s="11">
        <v>-26</v>
      </c>
      <c r="N47" s="11">
        <v>-47</v>
      </c>
      <c r="O47" s="31">
        <v>3.7091402024108895</v>
      </c>
      <c r="P47" s="31">
        <v>-3.7056308835599401</v>
      </c>
      <c r="Q47" s="31">
        <v>7.9792132804869924</v>
      </c>
      <c r="R47" s="44" t="s">
        <v>38</v>
      </c>
      <c r="S47" s="31">
        <v>71</v>
      </c>
      <c r="T47" s="31">
        <v>0</v>
      </c>
      <c r="U47" s="31">
        <v>0</v>
      </c>
      <c r="V47" s="31">
        <v>0</v>
      </c>
      <c r="W47" s="31">
        <v>0</v>
      </c>
      <c r="X47" s="31">
        <v>0</v>
      </c>
      <c r="Y47" s="31">
        <v>0</v>
      </c>
      <c r="Z47" s="31">
        <v>0</v>
      </c>
      <c r="AA47" s="31">
        <v>0</v>
      </c>
      <c r="AB47" s="31">
        <v>4.1165186652934445</v>
      </c>
      <c r="AD47" s="11">
        <f t="shared" si="4"/>
        <v>7.4174724299565575</v>
      </c>
      <c r="AE47" s="31">
        <v>58.624737608672774</v>
      </c>
      <c r="AF47" s="31">
        <v>37</v>
      </c>
      <c r="AG47" s="31">
        <v>62.462015233571847</v>
      </c>
      <c r="AI47" s="31"/>
      <c r="AS47" s="11">
        <v>71</v>
      </c>
    </row>
    <row r="48" spans="1:45" x14ac:dyDescent="0.2">
      <c r="A48" s="49" t="s">
        <v>211</v>
      </c>
      <c r="B48" s="49">
        <v>1198.9524166685928</v>
      </c>
      <c r="C48" s="49">
        <v>0.80184442997900118</v>
      </c>
      <c r="D48" s="11">
        <f t="shared" si="0"/>
        <v>-58.872585449540125</v>
      </c>
      <c r="E48" s="11">
        <f t="shared" si="3"/>
        <v>-23.817799940160601</v>
      </c>
      <c r="F48" s="11">
        <f t="shared" si="1"/>
        <v>-37.844911422849208</v>
      </c>
      <c r="G48" s="51">
        <v>-66</v>
      </c>
      <c r="H48" s="51">
        <v>-35</v>
      </c>
      <c r="I48" s="51">
        <v>-38</v>
      </c>
      <c r="J48" s="44"/>
      <c r="K48" s="11">
        <v>37</v>
      </c>
      <c r="L48" s="11">
        <v>-65</v>
      </c>
      <c r="M48" s="11">
        <v>-19</v>
      </c>
      <c r="N48" s="11">
        <v>-47</v>
      </c>
      <c r="O48" s="31">
        <v>2.7828797090006261</v>
      </c>
      <c r="P48" s="31">
        <v>-4.8630274392134982</v>
      </c>
      <c r="Q48" s="31">
        <v>9.023529027616723</v>
      </c>
      <c r="R48" s="44">
        <v>38718</v>
      </c>
      <c r="S48" s="31">
        <v>73</v>
      </c>
      <c r="T48" s="31">
        <v>0</v>
      </c>
      <c r="U48" s="31">
        <v>0</v>
      </c>
      <c r="V48" s="31">
        <v>0</v>
      </c>
      <c r="W48" s="31">
        <v>0</v>
      </c>
      <c r="X48" s="31">
        <v>0</v>
      </c>
      <c r="Y48" s="31">
        <v>0</v>
      </c>
      <c r="Z48" s="31">
        <v>0</v>
      </c>
      <c r="AA48" s="31">
        <v>0</v>
      </c>
      <c r="AB48" s="31">
        <v>-3.3722138212792885</v>
      </c>
      <c r="AD48" s="11">
        <f t="shared" si="4"/>
        <v>2.8510028204690712</v>
      </c>
      <c r="AE48" s="31">
        <v>57.527742050795098</v>
      </c>
      <c r="AF48" s="11">
        <v>38</v>
      </c>
      <c r="AS48" s="11">
        <v>73</v>
      </c>
    </row>
    <row r="49" spans="1:45" x14ac:dyDescent="0.2">
      <c r="A49" s="49" t="s">
        <v>35</v>
      </c>
      <c r="B49" s="49">
        <v>1206.7351178393317</v>
      </c>
      <c r="C49" s="49">
        <v>0.75439548928083355</v>
      </c>
      <c r="D49" s="11">
        <f t="shared" si="0"/>
        <v>-57.891338216960001</v>
      </c>
      <c r="E49" s="11">
        <f t="shared" si="3"/>
        <v>-22.226735050330458</v>
      </c>
      <c r="F49" s="11">
        <f t="shared" si="1"/>
        <v>-37.489056769599458</v>
      </c>
      <c r="G49" s="100">
        <v>-65.05</v>
      </c>
      <c r="H49" s="100">
        <v>-35</v>
      </c>
      <c r="I49" s="51">
        <v>-36.799999999999997</v>
      </c>
      <c r="J49" s="44"/>
      <c r="K49" s="11">
        <v>38</v>
      </c>
      <c r="L49" s="11">
        <v>-67</v>
      </c>
      <c r="M49" s="11">
        <v>-36</v>
      </c>
      <c r="N49" s="11">
        <v>-45</v>
      </c>
      <c r="O49" s="31">
        <v>-1.9563373862821731</v>
      </c>
      <c r="P49" s="31">
        <v>-3.1134180548172958</v>
      </c>
      <c r="Q49" s="31">
        <v>-13.520330951139321</v>
      </c>
      <c r="R49" s="44" t="s">
        <v>30</v>
      </c>
      <c r="S49" s="31">
        <v>75</v>
      </c>
      <c r="T49" s="31">
        <v>0</v>
      </c>
      <c r="U49" s="31">
        <v>0</v>
      </c>
      <c r="V49" s="31">
        <v>0</v>
      </c>
      <c r="W49" s="31">
        <v>0</v>
      </c>
      <c r="X49" s="31">
        <v>0</v>
      </c>
      <c r="Y49" s="31">
        <v>0</v>
      </c>
      <c r="Z49" s="31">
        <v>0</v>
      </c>
      <c r="AA49" s="31">
        <v>0</v>
      </c>
      <c r="AB49" s="31">
        <v>-0.39227456494102797</v>
      </c>
      <c r="AD49" s="11">
        <f t="shared" si="4"/>
        <v>1.8843200971879752</v>
      </c>
      <c r="AE49" s="31">
        <v>56.503251148525891</v>
      </c>
      <c r="AF49" s="31">
        <v>39</v>
      </c>
      <c r="AG49" s="31">
        <v>54.994642158202367</v>
      </c>
      <c r="AI49" s="31"/>
      <c r="AS49" s="11">
        <v>75</v>
      </c>
    </row>
    <row r="50" spans="1:45" x14ac:dyDescent="0.2">
      <c r="A50" s="49" t="s">
        <v>212</v>
      </c>
      <c r="B50" s="49">
        <v>1215.7125600832637</v>
      </c>
      <c r="C50" s="49">
        <v>0.95149235049571501</v>
      </c>
      <c r="D50" s="11">
        <f t="shared" si="0"/>
        <v>-60.206402976479524</v>
      </c>
      <c r="E50" s="11">
        <f t="shared" si="3"/>
        <v>-27.862610344368406</v>
      </c>
      <c r="F50" s="11">
        <f t="shared" si="1"/>
        <v>-37.872809957592295</v>
      </c>
      <c r="G50" s="51">
        <v>-64.099999999999994</v>
      </c>
      <c r="H50" s="51">
        <v>-35</v>
      </c>
      <c r="I50" s="51">
        <v>-35.6</v>
      </c>
      <c r="J50" s="44"/>
      <c r="K50" s="11">
        <v>39</v>
      </c>
      <c r="L50" s="11">
        <v>-71</v>
      </c>
      <c r="M50" s="11">
        <v>-25</v>
      </c>
      <c r="N50" s="11">
        <v>-50</v>
      </c>
      <c r="O50" s="31">
        <v>-5.0227048130996259</v>
      </c>
      <c r="P50" s="31">
        <v>-9.1238867317486942</v>
      </c>
      <c r="Q50" s="31">
        <v>6.9800713067967015</v>
      </c>
      <c r="R50" s="44" t="s">
        <v>32</v>
      </c>
      <c r="S50" s="31">
        <v>77</v>
      </c>
      <c r="T50" s="31">
        <v>0</v>
      </c>
      <c r="U50" s="31">
        <v>0</v>
      </c>
      <c r="V50" s="31">
        <v>0</v>
      </c>
      <c r="W50" s="31">
        <v>0</v>
      </c>
      <c r="X50" s="31">
        <v>0</v>
      </c>
      <c r="Y50" s="31">
        <v>0</v>
      </c>
      <c r="Z50" s="31">
        <v>0</v>
      </c>
      <c r="AA50" s="31">
        <v>0</v>
      </c>
      <c r="AB50" s="31">
        <v>-2.7849378814846122</v>
      </c>
      <c r="AD50" s="11">
        <f t="shared" si="4"/>
        <v>0.13836096512196194</v>
      </c>
      <c r="AE50" s="31">
        <v>54.277895317383759</v>
      </c>
      <c r="AF50" s="11">
        <v>40</v>
      </c>
      <c r="AS50" s="11">
        <v>77</v>
      </c>
    </row>
    <row r="51" spans="1:45" x14ac:dyDescent="0.2">
      <c r="A51" s="49" t="s">
        <v>37</v>
      </c>
      <c r="B51" s="49">
        <v>1106.2779449150346</v>
      </c>
      <c r="C51" s="49">
        <v>1.2043844577154978</v>
      </c>
      <c r="D51" s="11">
        <f t="shared" si="0"/>
        <v>-68.333207005959309</v>
      </c>
      <c r="E51" s="11">
        <f t="shared" si="3"/>
        <v>-37.943703721421755</v>
      </c>
      <c r="F51" s="11">
        <f t="shared" si="1"/>
        <v>-41.569932048519817</v>
      </c>
      <c r="G51" s="100">
        <v>-66.3</v>
      </c>
      <c r="H51" s="100">
        <v>-39.5</v>
      </c>
      <c r="I51" s="51">
        <v>-36.950000000000003</v>
      </c>
      <c r="J51" s="44"/>
      <c r="K51" s="11">
        <v>40</v>
      </c>
      <c r="L51" s="11">
        <v>-71</v>
      </c>
      <c r="M51" s="11">
        <v>-28</v>
      </c>
      <c r="N51" s="11">
        <v>-46</v>
      </c>
      <c r="O51" s="31">
        <v>-2.15533526509997</v>
      </c>
      <c r="P51" s="31">
        <v>-3.0278141564095948</v>
      </c>
      <c r="Q51" s="31">
        <v>-1.6774308643085765</v>
      </c>
      <c r="R51" s="44" t="s">
        <v>34</v>
      </c>
      <c r="S51" s="31">
        <v>79</v>
      </c>
      <c r="T51" s="31">
        <v>0</v>
      </c>
      <c r="U51" s="31">
        <v>0</v>
      </c>
      <c r="V51" s="31">
        <v>0</v>
      </c>
      <c r="W51" s="31">
        <v>0</v>
      </c>
      <c r="X51" s="31">
        <v>0</v>
      </c>
      <c r="Y51" s="31">
        <v>0</v>
      </c>
      <c r="Z51" s="31">
        <v>0</v>
      </c>
      <c r="AA51" s="31">
        <v>0</v>
      </c>
      <c r="AB51" s="31">
        <v>6.2441803966360272</v>
      </c>
      <c r="AD51" s="11">
        <f t="shared" si="4"/>
        <v>5.7698131768730558</v>
      </c>
      <c r="AE51" s="31">
        <v>58.489273667956866</v>
      </c>
      <c r="AF51" s="31">
        <v>41</v>
      </c>
      <c r="AG51" s="31">
        <v>53.864638360585502</v>
      </c>
      <c r="AI51" s="31"/>
      <c r="AS51" s="11">
        <v>79</v>
      </c>
    </row>
    <row r="52" spans="1:45" x14ac:dyDescent="0.2">
      <c r="A52" s="49" t="s">
        <v>38</v>
      </c>
      <c r="B52" s="49">
        <v>1025.8183879501146</v>
      </c>
      <c r="C52" s="49">
        <v>1.1936433279129484</v>
      </c>
      <c r="D52" s="11">
        <f t="shared" si="0"/>
        <v>-71.616266136601141</v>
      </c>
      <c r="E52" s="11">
        <f t="shared" si="3"/>
        <v>-39.520747693130815</v>
      </c>
      <c r="F52" s="11">
        <f t="shared" si="1"/>
        <v>-43.667880266400473</v>
      </c>
      <c r="G52" s="51">
        <v>-68.5</v>
      </c>
      <c r="H52" s="51">
        <v>-44</v>
      </c>
      <c r="I52" s="51">
        <v>-38.299999999999997</v>
      </c>
      <c r="J52" s="44"/>
      <c r="K52" s="11">
        <v>41</v>
      </c>
      <c r="L52" s="11">
        <v>-75</v>
      </c>
      <c r="M52" s="11">
        <v>-31</v>
      </c>
      <c r="N52" s="11">
        <v>-50</v>
      </c>
      <c r="O52" s="31">
        <v>-5.7992156520280718</v>
      </c>
      <c r="P52" s="31">
        <v>-8.3874570031501907</v>
      </c>
      <c r="Q52" s="31">
        <v>-3.5447073691529858</v>
      </c>
      <c r="R52" s="44" t="s">
        <v>36</v>
      </c>
      <c r="S52" s="31">
        <v>81</v>
      </c>
      <c r="T52" s="31">
        <v>0</v>
      </c>
      <c r="U52" s="31">
        <v>0</v>
      </c>
      <c r="V52" s="31">
        <v>0</v>
      </c>
      <c r="W52" s="31">
        <v>0</v>
      </c>
      <c r="X52" s="31">
        <v>0</v>
      </c>
      <c r="Y52" s="31">
        <v>0</v>
      </c>
      <c r="Z52" s="31">
        <v>0</v>
      </c>
      <c r="AA52" s="31">
        <v>0</v>
      </c>
      <c r="AB52" s="31">
        <v>-4.1504310552487738</v>
      </c>
      <c r="AD52" s="11">
        <f t="shared" si="4"/>
        <v>-1.4921845116357844</v>
      </c>
      <c r="AE52" s="31">
        <v>53.743609146309588</v>
      </c>
      <c r="AF52" s="11">
        <v>42</v>
      </c>
      <c r="AS52" s="11">
        <v>81</v>
      </c>
    </row>
    <row r="53" spans="1:45" x14ac:dyDescent="0.2">
      <c r="A53" s="49" t="s">
        <v>39</v>
      </c>
      <c r="B53" s="49">
        <v>1107.7481848381203</v>
      </c>
      <c r="C53" s="49">
        <v>1.2427397773765412</v>
      </c>
      <c r="D53" s="11">
        <f t="shared" si="0"/>
        <v>-68.79552133416675</v>
      </c>
      <c r="E53" s="11">
        <f t="shared" si="3"/>
        <v>-39.046974063723098</v>
      </c>
      <c r="F53" s="11">
        <f t="shared" si="1"/>
        <v>-41.651944468079876</v>
      </c>
      <c r="G53" s="100">
        <v>-72.25</v>
      </c>
      <c r="H53" s="100">
        <v>-49</v>
      </c>
      <c r="I53" s="51">
        <v>-40.65</v>
      </c>
      <c r="J53" s="44"/>
      <c r="K53" s="11">
        <v>42</v>
      </c>
      <c r="L53" s="11">
        <v>-78</v>
      </c>
      <c r="M53" s="11">
        <v>-39</v>
      </c>
      <c r="N53" s="11">
        <v>-50</v>
      </c>
      <c r="O53" s="31">
        <v>-5.7580675238412899</v>
      </c>
      <c r="P53" s="31">
        <v>-6.7291803920760227</v>
      </c>
      <c r="Q53" s="31">
        <v>-9.6108091914695439</v>
      </c>
      <c r="R53" s="44" t="s">
        <v>38</v>
      </c>
      <c r="S53" s="31">
        <v>83</v>
      </c>
      <c r="T53" s="31">
        <v>0</v>
      </c>
      <c r="U53" s="31">
        <v>0</v>
      </c>
      <c r="V53" s="31">
        <v>0</v>
      </c>
      <c r="W53" s="31">
        <v>0</v>
      </c>
      <c r="X53" s="31">
        <v>0</v>
      </c>
      <c r="Y53" s="31">
        <v>0</v>
      </c>
      <c r="Z53" s="31">
        <v>0</v>
      </c>
      <c r="AA53" s="31">
        <v>0</v>
      </c>
      <c r="AB53" s="31">
        <v>-2.0391941563814679</v>
      </c>
      <c r="AD53" s="11">
        <f t="shared" si="4"/>
        <v>-0.62612536097535632</v>
      </c>
      <c r="AE53" s="31">
        <v>51.962923505177834</v>
      </c>
      <c r="AF53" s="31">
        <v>43</v>
      </c>
      <c r="AG53" s="31">
        <v>45.965815285199014</v>
      </c>
      <c r="AI53" s="31"/>
      <c r="AS53" s="11">
        <v>83</v>
      </c>
    </row>
    <row r="54" spans="1:45" x14ac:dyDescent="0.2">
      <c r="A54" s="99">
        <v>34700</v>
      </c>
      <c r="B54" s="49">
        <v>803.39626381415974</v>
      </c>
      <c r="C54" s="49">
        <v>1.2741578492636803</v>
      </c>
      <c r="D54" s="11">
        <f t="shared" si="0"/>
        <v>-82.200416515293711</v>
      </c>
      <c r="E54" s="11">
        <f t="shared" si="3"/>
        <v>-47.149908778668234</v>
      </c>
      <c r="F54" s="11">
        <f t="shared" si="1"/>
        <v>-49.815019426964298</v>
      </c>
      <c r="G54" s="51">
        <v>-76</v>
      </c>
      <c r="H54" s="51">
        <v>-54</v>
      </c>
      <c r="I54" s="51">
        <v>-43</v>
      </c>
      <c r="J54" s="44"/>
      <c r="K54" s="11">
        <v>43</v>
      </c>
      <c r="L54" s="11">
        <v>-91</v>
      </c>
      <c r="M54" s="11">
        <v>-43</v>
      </c>
      <c r="N54" s="11">
        <v>-64</v>
      </c>
      <c r="O54" s="31">
        <v>-16.104408070085274</v>
      </c>
      <c r="P54" s="31">
        <v>-20.294209456950021</v>
      </c>
      <c r="Q54" s="31">
        <v>-8.2070487303875286</v>
      </c>
      <c r="R54" s="44">
        <v>39083</v>
      </c>
      <c r="S54" s="31">
        <v>85</v>
      </c>
      <c r="T54" s="31">
        <v>0</v>
      </c>
      <c r="U54" s="31">
        <v>0</v>
      </c>
      <c r="V54" s="31">
        <v>0</v>
      </c>
      <c r="W54" s="31">
        <v>0</v>
      </c>
      <c r="X54" s="31">
        <v>0</v>
      </c>
      <c r="Y54" s="31">
        <v>0</v>
      </c>
      <c r="Z54" s="31">
        <v>0</v>
      </c>
      <c r="AA54" s="31">
        <v>0</v>
      </c>
      <c r="AB54" s="31">
        <v>-2.5730191602826245</v>
      </c>
      <c r="AD54" s="11">
        <f t="shared" si="4"/>
        <v>-4.6374692727257223</v>
      </c>
      <c r="AE54" s="31">
        <v>46.457788438941684</v>
      </c>
      <c r="AF54" s="11">
        <v>44</v>
      </c>
      <c r="AS54" s="11">
        <v>85</v>
      </c>
    </row>
    <row r="55" spans="1:45" x14ac:dyDescent="0.2">
      <c r="A55" s="49" t="s">
        <v>29</v>
      </c>
      <c r="B55" s="49">
        <v>767.404332357523</v>
      </c>
      <c r="C55" s="49">
        <v>1.08046968156493</v>
      </c>
      <c r="D55" s="11">
        <f t="shared" si="0"/>
        <v>-81.083665980221326</v>
      </c>
      <c r="E55" s="11">
        <f t="shared" si="3"/>
        <v>-42.25164965481693</v>
      </c>
      <c r="F55" s="11">
        <f t="shared" si="1"/>
        <v>-50.15778188148839</v>
      </c>
      <c r="G55" s="100">
        <v>-75.75</v>
      </c>
      <c r="H55" s="100">
        <v>-52</v>
      </c>
      <c r="I55" s="51">
        <v>-45.1</v>
      </c>
      <c r="J55" s="44"/>
      <c r="K55" s="11">
        <v>44</v>
      </c>
      <c r="L55" s="11">
        <v>-90</v>
      </c>
      <c r="M55" s="11">
        <v>-48</v>
      </c>
      <c r="N55" s="11">
        <v>-63</v>
      </c>
      <c r="O55" s="31">
        <v>-5.1558888583482654</v>
      </c>
      <c r="P55" s="31">
        <v>-12.471395918463623</v>
      </c>
      <c r="Q55" s="31">
        <v>-9.6088054412800918</v>
      </c>
      <c r="R55" s="44" t="s">
        <v>30</v>
      </c>
      <c r="S55" s="31">
        <v>87</v>
      </c>
      <c r="T55" s="31">
        <v>0</v>
      </c>
      <c r="U55" s="31">
        <v>0</v>
      </c>
      <c r="V55" s="31">
        <v>0</v>
      </c>
      <c r="W55" s="31">
        <v>0</v>
      </c>
      <c r="X55" s="31">
        <v>0</v>
      </c>
      <c r="Y55" s="31">
        <v>0</v>
      </c>
      <c r="Z55" s="31">
        <v>0</v>
      </c>
      <c r="AA55" s="31">
        <v>0</v>
      </c>
      <c r="AB55" s="31">
        <v>-1.1989839657784633</v>
      </c>
      <c r="AD55" s="11">
        <f t="shared" si="4"/>
        <v>-0.13900821051286449</v>
      </c>
      <c r="AE55" s="31">
        <v>47.079906458544301</v>
      </c>
      <c r="AF55" s="31">
        <v>45</v>
      </c>
      <c r="AG55" s="31">
        <v>48.853701801154003</v>
      </c>
      <c r="AI55" s="31"/>
      <c r="AS55" s="11">
        <v>87</v>
      </c>
    </row>
    <row r="56" spans="1:45" x14ac:dyDescent="0.2">
      <c r="A56" s="49" t="s">
        <v>30</v>
      </c>
      <c r="B56" s="49">
        <v>793.84077025445242</v>
      </c>
      <c r="C56" s="49">
        <v>0.99425121274361883</v>
      </c>
      <c r="D56" s="11">
        <f t="shared" si="0"/>
        <v>-78.77652763875497</v>
      </c>
      <c r="E56" s="11">
        <f t="shared" si="3"/>
        <v>-39.070884833739562</v>
      </c>
      <c r="F56" s="11">
        <f t="shared" si="1"/>
        <v>-49.185411617469725</v>
      </c>
      <c r="G56" s="51">
        <v>-75.5</v>
      </c>
      <c r="H56" s="51">
        <v>-50</v>
      </c>
      <c r="I56" s="51">
        <v>-47.2</v>
      </c>
      <c r="J56" s="44"/>
      <c r="K56" s="11">
        <v>45</v>
      </c>
      <c r="L56" s="11">
        <v>-84</v>
      </c>
      <c r="M56" s="11">
        <v>-43</v>
      </c>
      <c r="N56" s="11">
        <v>-83</v>
      </c>
      <c r="O56" s="31">
        <v>1.6811330685596575</v>
      </c>
      <c r="P56" s="31">
        <v>-31.025093939141104</v>
      </c>
      <c r="Q56" s="31">
        <v>-0.47850435536249636</v>
      </c>
      <c r="R56" s="44" t="s">
        <v>32</v>
      </c>
      <c r="S56" s="31">
        <v>89</v>
      </c>
      <c r="T56" s="31">
        <v>0</v>
      </c>
      <c r="U56" s="31">
        <v>0</v>
      </c>
      <c r="V56" s="31">
        <v>0</v>
      </c>
      <c r="W56" s="31">
        <v>0</v>
      </c>
      <c r="X56" s="31">
        <v>0</v>
      </c>
      <c r="Y56" s="31">
        <v>0</v>
      </c>
      <c r="Z56" s="31">
        <v>0</v>
      </c>
      <c r="AA56" s="31">
        <v>0</v>
      </c>
      <c r="AB56" s="31">
        <v>-2.2077472204693329</v>
      </c>
      <c r="AD56" s="11">
        <f t="shared" si="4"/>
        <v>1.9695230466022213</v>
      </c>
      <c r="AE56" s="31">
        <v>48.820400216270059</v>
      </c>
      <c r="AF56" s="11">
        <v>46</v>
      </c>
      <c r="AS56" s="11">
        <v>89</v>
      </c>
    </row>
    <row r="57" spans="1:45" x14ac:dyDescent="0.2">
      <c r="A57" s="49" t="s">
        <v>31</v>
      </c>
      <c r="B57" s="49">
        <v>781.77029080683508</v>
      </c>
      <c r="C57" s="49">
        <v>0.9775951727928941</v>
      </c>
      <c r="D57" s="11">
        <f t="shared" si="0"/>
        <v>-79.063124242704745</v>
      </c>
      <c r="E57" s="11">
        <f t="shared" si="3"/>
        <v>-38.861132502602352</v>
      </c>
      <c r="F57" s="11">
        <f t="shared" si="1"/>
        <v>-49.452695394563023</v>
      </c>
      <c r="G57" s="100">
        <v>-71.45</v>
      </c>
      <c r="H57" s="100">
        <v>-46.5</v>
      </c>
      <c r="I57" s="51">
        <v>-44.15</v>
      </c>
      <c r="J57" s="44"/>
      <c r="K57" s="11">
        <v>46</v>
      </c>
      <c r="L57" s="11">
        <v>-89</v>
      </c>
      <c r="M57" s="11">
        <v>-52</v>
      </c>
      <c r="N57" s="11">
        <v>-64</v>
      </c>
      <c r="O57" s="31">
        <v>-7.0468362166567049</v>
      </c>
      <c r="P57" s="31">
        <v>-1.7230153363619243</v>
      </c>
      <c r="Q57" s="31">
        <v>-11.570305301068309</v>
      </c>
      <c r="R57" s="44" t="s">
        <v>34</v>
      </c>
      <c r="S57" s="31">
        <v>91</v>
      </c>
      <c r="T57" s="31">
        <v>0</v>
      </c>
      <c r="U57" s="31">
        <v>0</v>
      </c>
      <c r="V57" s="31">
        <v>0</v>
      </c>
      <c r="W57" s="31">
        <v>0</v>
      </c>
      <c r="X57" s="31">
        <v>0</v>
      </c>
      <c r="Y57" s="31">
        <v>0</v>
      </c>
      <c r="Z57" s="31">
        <v>0</v>
      </c>
      <c r="AA57" s="31">
        <v>0</v>
      </c>
      <c r="AB57" s="31">
        <v>-0.24458463432887301</v>
      </c>
      <c r="AD57" s="11">
        <f t="shared" si="4"/>
        <v>-0.5463762561429788</v>
      </c>
      <c r="AE57" s="31">
        <v>47.142027999350731</v>
      </c>
      <c r="AF57" s="31">
        <v>47</v>
      </c>
      <c r="AG57" s="31">
        <v>51.347419201752658</v>
      </c>
      <c r="AI57" s="31"/>
      <c r="AS57" s="11">
        <v>91</v>
      </c>
    </row>
    <row r="58" spans="1:45" x14ac:dyDescent="0.2">
      <c r="A58" s="49" t="s">
        <v>32</v>
      </c>
      <c r="B58" s="49">
        <v>806.51621161781668</v>
      </c>
      <c r="C58" s="49">
        <v>0.9492162604186325</v>
      </c>
      <c r="D58" s="11">
        <f t="shared" si="0"/>
        <v>-77.619739217005758</v>
      </c>
      <c r="E58" s="11">
        <f t="shared" si="3"/>
        <v>-37.436159357831045</v>
      </c>
      <c r="F58" s="11">
        <f t="shared" si="1"/>
        <v>-48.707534258542886</v>
      </c>
      <c r="G58" s="51">
        <v>-67.400000000000006</v>
      </c>
      <c r="H58" s="51">
        <v>-43</v>
      </c>
      <c r="I58" s="51">
        <v>-41.1</v>
      </c>
      <c r="J58" s="44"/>
      <c r="K58" s="11">
        <v>47</v>
      </c>
      <c r="L58" s="11">
        <v>-83</v>
      </c>
      <c r="M58" s="11">
        <v>-44</v>
      </c>
      <c r="N58" s="11">
        <v>-53</v>
      </c>
      <c r="O58" s="31">
        <v>2.3742910750328652</v>
      </c>
      <c r="P58" s="31">
        <v>3.4531753328065302</v>
      </c>
      <c r="Q58" s="31">
        <v>2.1514198515141842</v>
      </c>
      <c r="R58" s="44" t="s">
        <v>36</v>
      </c>
      <c r="S58" s="31">
        <v>93</v>
      </c>
      <c r="T58" s="31">
        <v>0</v>
      </c>
      <c r="U58" s="31">
        <v>0</v>
      </c>
      <c r="V58" s="31">
        <v>0</v>
      </c>
      <c r="W58" s="31">
        <v>0</v>
      </c>
      <c r="X58" s="31">
        <v>0</v>
      </c>
      <c r="Y58" s="31">
        <v>0</v>
      </c>
      <c r="Z58" s="31">
        <v>0</v>
      </c>
      <c r="AA58" s="31">
        <v>0</v>
      </c>
      <c r="AB58" s="31">
        <v>-2.1753762271410557</v>
      </c>
      <c r="AD58" s="11">
        <f t="shared" si="4"/>
        <v>2.1372960268696</v>
      </c>
      <c r="AE58" s="31">
        <v>48.763891441194332</v>
      </c>
      <c r="AF58" s="11">
        <v>48</v>
      </c>
      <c r="AS58" s="11">
        <v>93</v>
      </c>
    </row>
    <row r="59" spans="1:45" x14ac:dyDescent="0.2">
      <c r="A59" s="49" t="s">
        <v>33</v>
      </c>
      <c r="B59" s="49">
        <v>845.34512836535441</v>
      </c>
      <c r="C59" s="49">
        <v>0.88415325855443849</v>
      </c>
      <c r="D59" s="11">
        <f t="shared" si="0"/>
        <v>-75.073863439933461</v>
      </c>
      <c r="E59" s="11">
        <f t="shared" si="3"/>
        <v>-34.591047485606126</v>
      </c>
      <c r="F59" s="11">
        <f t="shared" si="1"/>
        <v>-47.473539212907419</v>
      </c>
      <c r="G59" s="100">
        <v>-69.45</v>
      </c>
      <c r="H59" s="100">
        <v>-46</v>
      </c>
      <c r="I59" s="51">
        <v>-41.1</v>
      </c>
      <c r="J59" s="44"/>
      <c r="K59" s="11">
        <v>48</v>
      </c>
      <c r="L59" s="11">
        <v>-83</v>
      </c>
      <c r="M59" s="11">
        <v>-47</v>
      </c>
      <c r="N59" s="11">
        <v>-55</v>
      </c>
      <c r="O59" s="31">
        <v>-1.4548160043860743</v>
      </c>
      <c r="P59" s="31">
        <v>-4.3538320310577925</v>
      </c>
      <c r="Q59" s="31">
        <v>-4.7649568204148753</v>
      </c>
      <c r="R59" s="44" t="s">
        <v>38</v>
      </c>
      <c r="S59" s="31">
        <v>95</v>
      </c>
      <c r="T59" s="31">
        <v>0</v>
      </c>
      <c r="U59" s="31">
        <v>0</v>
      </c>
      <c r="V59" s="31">
        <v>0</v>
      </c>
      <c r="W59" s="31">
        <v>0</v>
      </c>
      <c r="X59" s="31">
        <v>0</v>
      </c>
      <c r="Y59" s="31">
        <v>0</v>
      </c>
      <c r="Z59" s="31">
        <v>0</v>
      </c>
      <c r="AA59" s="31">
        <v>0</v>
      </c>
      <c r="AB59" s="31">
        <v>-1.6719118363705059</v>
      </c>
      <c r="AD59" s="11">
        <f t="shared" si="4"/>
        <v>0.70151585197763389</v>
      </c>
      <c r="AE59" s="31">
        <v>48.157102615868581</v>
      </c>
      <c r="AF59" s="31">
        <v>49</v>
      </c>
      <c r="AG59" s="31">
        <v>57.142053653535449</v>
      </c>
      <c r="AI59" s="31"/>
      <c r="AS59" s="11">
        <v>95</v>
      </c>
    </row>
    <row r="60" spans="1:45" x14ac:dyDescent="0.2">
      <c r="A60" s="49" t="s">
        <v>211</v>
      </c>
      <c r="B60" s="49">
        <v>833.56530057720386</v>
      </c>
      <c r="C60" s="49">
        <v>0.80613417279755895</v>
      </c>
      <c r="D60" s="11">
        <f t="shared" si="0"/>
        <v>-74.508156418147024</v>
      </c>
      <c r="E60" s="11">
        <f t="shared" si="3"/>
        <v>-32.553952199331086</v>
      </c>
      <c r="F60" s="11">
        <f t="shared" si="1"/>
        <v>-47.539591544245951</v>
      </c>
      <c r="G60" s="51">
        <v>-71.5</v>
      </c>
      <c r="H60" s="51">
        <v>-49</v>
      </c>
      <c r="I60" s="51">
        <v>-41.1</v>
      </c>
      <c r="J60" s="44"/>
      <c r="K60" s="11">
        <v>49</v>
      </c>
      <c r="L60" s="11">
        <v>-81</v>
      </c>
      <c r="M60" s="11">
        <v>-44</v>
      </c>
      <c r="N60" s="11">
        <v>-53</v>
      </c>
      <c r="O60" s="31">
        <v>0.22239412400764938</v>
      </c>
      <c r="P60" s="31">
        <v>-2.8239158874729458</v>
      </c>
      <c r="Q60" s="31">
        <v>-0.19107191815764593</v>
      </c>
      <c r="R60" s="44">
        <v>39448</v>
      </c>
      <c r="S60" s="31">
        <v>97</v>
      </c>
      <c r="T60" s="31">
        <v>0</v>
      </c>
      <c r="U60" s="31">
        <v>0</v>
      </c>
      <c r="V60" s="31">
        <v>0</v>
      </c>
      <c r="W60" s="31">
        <v>0</v>
      </c>
      <c r="X60" s="31">
        <v>0</v>
      </c>
      <c r="Y60" s="31">
        <v>0</v>
      </c>
      <c r="Z60" s="31">
        <v>0</v>
      </c>
      <c r="AA60" s="31">
        <v>0</v>
      </c>
      <c r="AB60" s="31">
        <v>-4.9321746323657066E-2</v>
      </c>
      <c r="AD60" s="11">
        <f t="shared" si="4"/>
        <v>2.2769515958707913</v>
      </c>
      <c r="AE60" s="31">
        <v>49.411221451270436</v>
      </c>
      <c r="AF60" s="11">
        <v>50</v>
      </c>
      <c r="AS60" s="11">
        <v>97</v>
      </c>
    </row>
    <row r="61" spans="1:45" x14ac:dyDescent="0.2">
      <c r="A61" s="49" t="s">
        <v>35</v>
      </c>
      <c r="B61" s="49">
        <v>830.57044536707144</v>
      </c>
      <c r="C61" s="49">
        <v>0.74734298301370627</v>
      </c>
      <c r="D61" s="11">
        <f t="shared" si="0"/>
        <v>-73.831120100810239</v>
      </c>
      <c r="E61" s="11">
        <f t="shared" si="3"/>
        <v>-30.880319892993693</v>
      </c>
      <c r="F61" s="11">
        <f t="shared" si="1"/>
        <v>-47.43352284813983</v>
      </c>
      <c r="G61" s="100">
        <v>-70.75</v>
      </c>
      <c r="H61" s="100">
        <v>-47</v>
      </c>
      <c r="I61" s="51">
        <v>-41.8</v>
      </c>
      <c r="J61" s="44"/>
      <c r="K61" s="11">
        <v>50</v>
      </c>
      <c r="L61" s="11">
        <v>-75</v>
      </c>
      <c r="M61" s="11">
        <v>-19</v>
      </c>
      <c r="N61" s="11">
        <v>-49</v>
      </c>
      <c r="O61" s="31">
        <v>4.708209109521043</v>
      </c>
      <c r="P61" s="31">
        <v>-0.11013066946762647</v>
      </c>
      <c r="Q61" s="31">
        <v>23.217809698204654</v>
      </c>
      <c r="R61" s="44" t="s">
        <v>30</v>
      </c>
      <c r="S61" s="31">
        <v>99</v>
      </c>
      <c r="T61" s="31">
        <v>0</v>
      </c>
      <c r="U61" s="31">
        <v>0</v>
      </c>
      <c r="V61" s="31">
        <v>0</v>
      </c>
      <c r="W61" s="31">
        <v>0</v>
      </c>
      <c r="X61" s="31">
        <v>0</v>
      </c>
      <c r="Y61" s="31">
        <v>0</v>
      </c>
      <c r="Z61" s="31">
        <v>0</v>
      </c>
      <c r="AA61" s="31">
        <v>0</v>
      </c>
      <c r="AB61" s="31">
        <v>-2.0710203504230661E-2</v>
      </c>
      <c r="AD61" s="11">
        <f t="shared" si="4"/>
        <v>4.6702135255593884</v>
      </c>
      <c r="AE61" s="31">
        <v>52.555262665214833</v>
      </c>
      <c r="AF61" s="31">
        <v>51</v>
      </c>
      <c r="AG61" s="31">
        <v>55.974077728859271</v>
      </c>
      <c r="AI61" s="31"/>
      <c r="AS61" s="11">
        <v>99</v>
      </c>
    </row>
    <row r="62" spans="1:45" x14ac:dyDescent="0.2">
      <c r="A62" s="49" t="s">
        <v>212</v>
      </c>
      <c r="B62" s="49">
        <v>862.32397586579395</v>
      </c>
      <c r="C62" s="49">
        <v>0.73550113333407585</v>
      </c>
      <c r="D62" s="11">
        <f t="shared" si="0"/>
        <v>-72.315345665091243</v>
      </c>
      <c r="E62" s="11">
        <f t="shared" si="3"/>
        <v>-29.780855582939392</v>
      </c>
      <c r="F62" s="11">
        <f t="shared" si="1"/>
        <v>-46.554846469427282</v>
      </c>
      <c r="G62" s="51">
        <v>-70</v>
      </c>
      <c r="H62" s="51">
        <v>-45</v>
      </c>
      <c r="I62" s="51">
        <v>-42.5</v>
      </c>
      <c r="Q62" s="31"/>
      <c r="R62" s="44" t="s">
        <v>32</v>
      </c>
      <c r="S62" s="31" t="s">
        <v>189</v>
      </c>
      <c r="T62" s="31" t="s">
        <v>189</v>
      </c>
      <c r="U62" s="31" t="s">
        <v>189</v>
      </c>
      <c r="V62" s="31" t="s">
        <v>189</v>
      </c>
      <c r="W62" s="31" t="s">
        <v>189</v>
      </c>
      <c r="X62" s="31" t="s">
        <v>189</v>
      </c>
      <c r="Y62" s="31" t="s">
        <v>189</v>
      </c>
      <c r="Z62" s="31" t="s">
        <v>189</v>
      </c>
      <c r="AA62" s="31" t="s">
        <v>189</v>
      </c>
      <c r="AB62" s="31" t="s">
        <v>189</v>
      </c>
      <c r="AF62" s="11">
        <v>52</v>
      </c>
      <c r="AS62" s="11">
        <v>2</v>
      </c>
    </row>
    <row r="63" spans="1:45" x14ac:dyDescent="0.2">
      <c r="A63" s="49" t="s">
        <v>37</v>
      </c>
      <c r="B63" s="49">
        <v>867.11048726188426</v>
      </c>
      <c r="C63" s="49">
        <v>0.75880912608996809</v>
      </c>
      <c r="D63" s="11">
        <f t="shared" si="0"/>
        <v>-72.430321900758926</v>
      </c>
      <c r="E63" s="11">
        <f t="shared" si="3"/>
        <v>-30.359573026900744</v>
      </c>
      <c r="F63" s="11">
        <f t="shared" si="1"/>
        <v>-46.501535124114127</v>
      </c>
      <c r="G63" s="100">
        <v>-70.5</v>
      </c>
      <c r="H63" s="100">
        <v>-41.5</v>
      </c>
      <c r="I63" s="51">
        <v>-42.5</v>
      </c>
      <c r="Q63" s="31"/>
      <c r="R63" s="44" t="s">
        <v>34</v>
      </c>
      <c r="AF63" s="31">
        <v>53</v>
      </c>
      <c r="AG63" s="31">
        <v>56.365667025859189</v>
      </c>
      <c r="AI63" s="31"/>
      <c r="AS63" s="11">
        <v>4</v>
      </c>
    </row>
    <row r="64" spans="1:45" x14ac:dyDescent="0.2">
      <c r="A64" s="49" t="s">
        <v>38</v>
      </c>
      <c r="B64" s="49">
        <v>859.09691530987959</v>
      </c>
      <c r="C64" s="49">
        <v>0.74227361769652767</v>
      </c>
      <c r="D64" s="11">
        <f t="shared" si="0"/>
        <v>-72.545617863315982</v>
      </c>
      <c r="E64" s="11">
        <f t="shared" si="3"/>
        <v>-30.057811781493609</v>
      </c>
      <c r="F64" s="11">
        <f t="shared" si="1"/>
        <v>-46.661708842623923</v>
      </c>
      <c r="G64" s="51">
        <v>-71</v>
      </c>
      <c r="H64" s="51">
        <v>-38</v>
      </c>
      <c r="I64" s="51">
        <v>-42.5</v>
      </c>
      <c r="Q64" s="31"/>
      <c r="R64" s="44" t="s">
        <v>36</v>
      </c>
      <c r="AF64" s="11">
        <v>54</v>
      </c>
      <c r="AS64" s="11">
        <v>6</v>
      </c>
    </row>
    <row r="65" spans="1:45" x14ac:dyDescent="0.2">
      <c r="A65" s="49" t="s">
        <v>39</v>
      </c>
      <c r="B65" s="49">
        <v>994.3583063399999</v>
      </c>
      <c r="C65" s="49">
        <v>0.62457614109782333</v>
      </c>
      <c r="D65" s="11">
        <f t="shared" si="0"/>
        <v>-65.168279995479395</v>
      </c>
      <c r="E65" s="11">
        <f t="shared" si="3"/>
        <v>-23.379115313718458</v>
      </c>
      <c r="F65" s="11">
        <f t="shared" si="1"/>
        <v>-42.70667576690068</v>
      </c>
      <c r="G65" s="100">
        <v>-70.25</v>
      </c>
      <c r="H65" s="100">
        <v>-31.5</v>
      </c>
      <c r="I65" s="51">
        <v>-45.05</v>
      </c>
      <c r="Q65" s="31"/>
      <c r="R65" s="44" t="s">
        <v>38</v>
      </c>
      <c r="AF65" s="31">
        <v>55</v>
      </c>
      <c r="AG65" s="31">
        <v>58.737021452683379</v>
      </c>
      <c r="AI65" s="31"/>
      <c r="AS65" s="11">
        <v>8</v>
      </c>
    </row>
    <row r="66" spans="1:45" x14ac:dyDescent="0.2">
      <c r="A66" s="99">
        <v>35065</v>
      </c>
      <c r="B66" s="49">
        <v>850.45775913544674</v>
      </c>
      <c r="C66" s="49">
        <v>0.70757017609793571</v>
      </c>
      <c r="D66" s="11">
        <f t="shared" si="0"/>
        <v>-72.438907766878955</v>
      </c>
      <c r="E66" s="11">
        <f t="shared" si="3"/>
        <v>-29.231790769114617</v>
      </c>
      <c r="F66" s="11">
        <f t="shared" si="1"/>
        <v>-46.781158672639094</v>
      </c>
      <c r="G66" s="51">
        <v>-69.5</v>
      </c>
      <c r="H66" s="51">
        <v>-25</v>
      </c>
      <c r="I66" s="51">
        <v>-47.6</v>
      </c>
      <c r="Q66" s="31"/>
      <c r="R66" s="44">
        <v>39814</v>
      </c>
      <c r="AF66" s="11">
        <v>56</v>
      </c>
      <c r="AS66" s="11">
        <v>10</v>
      </c>
    </row>
    <row r="67" spans="1:45" x14ac:dyDescent="0.2">
      <c r="A67" s="49" t="s">
        <v>29</v>
      </c>
      <c r="B67" s="49">
        <v>864.78832110280382</v>
      </c>
      <c r="C67" s="49">
        <v>0.57815570535506822</v>
      </c>
      <c r="D67" s="11">
        <f t="shared" si="0"/>
        <v>-70.05660663685228</v>
      </c>
      <c r="E67" s="11">
        <f t="shared" si="3"/>
        <v>-25.054730352245915</v>
      </c>
      <c r="F67" s="11">
        <f t="shared" si="1"/>
        <v>-45.99330671227969</v>
      </c>
      <c r="G67" s="100">
        <v>-69.25</v>
      </c>
      <c r="H67" s="100">
        <v>-26.5</v>
      </c>
      <c r="I67" s="51">
        <v>-48.3</v>
      </c>
      <c r="Q67" s="31"/>
      <c r="R67" s="44" t="s">
        <v>30</v>
      </c>
      <c r="AF67" s="31">
        <v>57</v>
      </c>
      <c r="AG67" s="31">
        <v>58.207340933644922</v>
      </c>
      <c r="AI67" s="31"/>
      <c r="AS67" s="11">
        <v>12</v>
      </c>
    </row>
    <row r="68" spans="1:45" x14ac:dyDescent="0.2">
      <c r="A68" s="49" t="s">
        <v>30</v>
      </c>
      <c r="B68" s="49">
        <v>915.61247705454548</v>
      </c>
      <c r="C68" s="49">
        <v>0.58021063154000918</v>
      </c>
      <c r="D68" s="11">
        <f t="shared" si="0"/>
        <v>-67.918043969706986</v>
      </c>
      <c r="E68" s="11">
        <f t="shared" si="3"/>
        <v>-23.918227162500546</v>
      </c>
      <c r="F68" s="11">
        <f t="shared" si="1"/>
        <v>-44.653171155342363</v>
      </c>
      <c r="G68" s="51">
        <v>-69</v>
      </c>
      <c r="H68" s="51">
        <v>-28</v>
      </c>
      <c r="I68" s="51">
        <v>-49</v>
      </c>
      <c r="Q68" s="31"/>
      <c r="R68" s="44" t="s">
        <v>32</v>
      </c>
      <c r="AF68" s="11">
        <v>58</v>
      </c>
      <c r="AS68" s="11">
        <v>14</v>
      </c>
    </row>
    <row r="69" spans="1:45" x14ac:dyDescent="0.2">
      <c r="A69" s="49" t="s">
        <v>31</v>
      </c>
      <c r="B69" s="49">
        <v>897.87950759786463</v>
      </c>
      <c r="C69" s="49">
        <v>0.50267535919205253</v>
      </c>
      <c r="D69" s="11">
        <f t="shared" si="0"/>
        <v>-67.612748170121804</v>
      </c>
      <c r="E69" s="11">
        <f t="shared" si="3"/>
        <v>-22.035747434606442</v>
      </c>
      <c r="F69" s="11">
        <f t="shared" si="1"/>
        <v>-44.87848142683147</v>
      </c>
      <c r="G69" s="100">
        <v>-68</v>
      </c>
      <c r="H69" s="100">
        <v>-22.5</v>
      </c>
      <c r="I69" s="51">
        <v>-47</v>
      </c>
      <c r="Q69" s="31"/>
      <c r="R69" s="44" t="s">
        <v>34</v>
      </c>
      <c r="AF69" s="31">
        <v>59</v>
      </c>
      <c r="AG69" s="31">
        <v>57.422713168186569</v>
      </c>
      <c r="AI69" s="31"/>
      <c r="AS69" s="11">
        <v>16</v>
      </c>
    </row>
    <row r="70" spans="1:45" x14ac:dyDescent="0.2">
      <c r="A70" s="49" t="s">
        <v>32</v>
      </c>
      <c r="B70" s="49">
        <v>922.60085973730304</v>
      </c>
      <c r="C70" s="49">
        <v>0.41521105705277694</v>
      </c>
      <c r="D70" s="11">
        <f t="shared" si="0"/>
        <v>-65.361673352968637</v>
      </c>
      <c r="E70" s="11">
        <f t="shared" si="3"/>
        <v>-18.858430852058941</v>
      </c>
      <c r="F70" s="11">
        <f t="shared" si="1"/>
        <v>-43.947624205140784</v>
      </c>
      <c r="G70" s="51">
        <v>-67</v>
      </c>
      <c r="H70" s="51">
        <v>-17</v>
      </c>
      <c r="I70" s="51">
        <v>-45</v>
      </c>
      <c r="Q70" s="31"/>
      <c r="R70" s="44" t="s">
        <v>36</v>
      </c>
      <c r="AF70" s="11">
        <v>60</v>
      </c>
      <c r="AS70" s="11">
        <v>18</v>
      </c>
    </row>
    <row r="71" spans="1:45" x14ac:dyDescent="0.2">
      <c r="A71" s="49" t="s">
        <v>33</v>
      </c>
      <c r="B71" s="49">
        <v>979.97246072727285</v>
      </c>
      <c r="C71" s="49">
        <v>0.3300795556990373</v>
      </c>
      <c r="D71" s="11">
        <f t="shared" si="0"/>
        <v>-61.750612956075699</v>
      </c>
      <c r="E71" s="11">
        <f t="shared" si="3"/>
        <v>-14.98105038025704</v>
      </c>
      <c r="F71" s="11">
        <f t="shared" si="1"/>
        <v>-42.159036377091439</v>
      </c>
      <c r="G71" s="100">
        <v>-64.5</v>
      </c>
      <c r="H71" s="100">
        <v>-18</v>
      </c>
      <c r="I71" s="51">
        <v>-47</v>
      </c>
      <c r="R71" s="44" t="s">
        <v>38</v>
      </c>
      <c r="AF71" s="31">
        <v>61</v>
      </c>
      <c r="AG71" s="31">
        <v>59.766616870067132</v>
      </c>
      <c r="AI71" s="31"/>
      <c r="AS71" s="11">
        <v>20</v>
      </c>
    </row>
    <row r="72" spans="1:45" x14ac:dyDescent="0.2">
      <c r="A72" s="49" t="s">
        <v>211</v>
      </c>
      <c r="B72" s="49">
        <v>978.88462577319592</v>
      </c>
      <c r="C72" s="49">
        <v>0.25022984198392767</v>
      </c>
      <c r="D72" s="11">
        <f t="shared" si="0"/>
        <v>-60.704037615339509</v>
      </c>
      <c r="E72" s="11">
        <f t="shared" si="3"/>
        <v>-12.637730694498526</v>
      </c>
      <c r="F72" s="11">
        <f t="shared" si="1"/>
        <v>-41.936024398803141</v>
      </c>
      <c r="G72" s="51">
        <v>-62</v>
      </c>
      <c r="H72" s="51">
        <v>-19</v>
      </c>
      <c r="I72" s="51">
        <v>-49</v>
      </c>
      <c r="AF72" s="11">
        <v>62</v>
      </c>
      <c r="AS72" s="11">
        <v>22</v>
      </c>
    </row>
    <row r="73" spans="1:45" x14ac:dyDescent="0.2">
      <c r="A73" s="49" t="s">
        <v>35</v>
      </c>
      <c r="B73" s="49">
        <v>967.74751689922482</v>
      </c>
      <c r="C73" s="49">
        <v>-0.12943923783497585</v>
      </c>
      <c r="D73" s="11">
        <f t="shared" si="0"/>
        <v>-55.982066320527437</v>
      </c>
      <c r="E73" s="11">
        <f t="shared" si="3"/>
        <v>-1.6362579275520588</v>
      </c>
      <c r="F73" s="11">
        <f t="shared" si="1"/>
        <v>-41.033685656606679</v>
      </c>
      <c r="G73" s="100">
        <v>-66</v>
      </c>
      <c r="H73" s="100">
        <v>-25.5</v>
      </c>
      <c r="I73" s="51">
        <v>-47</v>
      </c>
      <c r="AF73" s="31">
        <v>63</v>
      </c>
      <c r="AG73" s="31">
        <v>50.588787854559747</v>
      </c>
      <c r="AI73" s="31"/>
      <c r="AS73" s="11">
        <v>24</v>
      </c>
    </row>
    <row r="74" spans="1:45" x14ac:dyDescent="0.2">
      <c r="A74" s="49" t="s">
        <v>212</v>
      </c>
      <c r="B74" s="49">
        <v>984.18457560515026</v>
      </c>
      <c r="C74" s="49">
        <v>0.12857068332384466</v>
      </c>
      <c r="D74" s="11">
        <f t="shared" si="0"/>
        <v>-58.812873023982732</v>
      </c>
      <c r="E74" s="11">
        <f t="shared" si="3"/>
        <v>-8.9035221044523851</v>
      </c>
      <c r="F74" s="11">
        <f t="shared" si="1"/>
        <v>-41.411903093903923</v>
      </c>
      <c r="G74" s="51">
        <v>-70</v>
      </c>
      <c r="H74" s="51">
        <v>-32</v>
      </c>
      <c r="I74" s="51">
        <v>-45</v>
      </c>
      <c r="AF74" s="11">
        <v>64</v>
      </c>
      <c r="AS74" s="11">
        <v>26</v>
      </c>
    </row>
    <row r="75" spans="1:45" x14ac:dyDescent="0.2">
      <c r="A75" s="49" t="s">
        <v>37</v>
      </c>
      <c r="B75" s="49">
        <v>967.07737160305351</v>
      </c>
      <c r="C75" s="49">
        <v>0.34276144408579684</v>
      </c>
      <c r="D75" s="11">
        <f t="shared" si="0"/>
        <v>-62.473929405521815</v>
      </c>
      <c r="E75" s="11">
        <f t="shared" si="3"/>
        <v>-15.661112893834684</v>
      </c>
      <c r="F75" s="11">
        <f t="shared" si="1"/>
        <v>-42.54069640099857</v>
      </c>
      <c r="G75" s="100">
        <v>-73.5</v>
      </c>
      <c r="H75" s="100">
        <v>-36</v>
      </c>
      <c r="I75" s="51">
        <v>-47.5</v>
      </c>
      <c r="AF75" s="31">
        <v>65</v>
      </c>
      <c r="AG75" s="31">
        <v>53.601598204511184</v>
      </c>
      <c r="AI75" s="31"/>
      <c r="AS75" s="11">
        <v>28</v>
      </c>
    </row>
    <row r="76" spans="1:45" x14ac:dyDescent="0.2">
      <c r="A76" s="49" t="s">
        <v>38</v>
      </c>
      <c r="B76" s="49">
        <v>939.99195636969205</v>
      </c>
      <c r="C76" s="49">
        <v>0.45727438667980463</v>
      </c>
      <c r="D76" s="11">
        <f t="shared" si="0"/>
        <v>-65.196017803926509</v>
      </c>
      <c r="E76" s="11">
        <f t="shared" si="3"/>
        <v>-19.696597682979323</v>
      </c>
      <c r="F76" s="11">
        <f t="shared" si="1"/>
        <v>-43.619498517985164</v>
      </c>
      <c r="G76" s="51">
        <v>-77</v>
      </c>
      <c r="H76" s="51">
        <v>-40</v>
      </c>
      <c r="I76" s="51">
        <v>-50</v>
      </c>
      <c r="AF76" s="11">
        <v>66</v>
      </c>
      <c r="AS76" s="11">
        <v>30</v>
      </c>
    </row>
    <row r="77" spans="1:45" x14ac:dyDescent="0.2">
      <c r="A77" s="49" t="s">
        <v>39</v>
      </c>
      <c r="B77" s="49">
        <v>1128.9255000000001</v>
      </c>
      <c r="C77" s="49">
        <v>0.38300472139976072</v>
      </c>
      <c r="D77" s="11">
        <f t="shared" ref="D77:D113" si="5">0.0426311*B77-13.6876*C77-99.00992</f>
        <v>-56.12499954158136</v>
      </c>
      <c r="E77" s="11">
        <f t="shared" ref="E77:E113" si="6">0.023561*B77-29.66761*C77-28.27751</f>
        <v>-13.041730997146754</v>
      </c>
      <c r="F77" s="11">
        <f t="shared" ref="F77:F113" si="7">0.0264956*B77-3.15386*C77-67.08297</f>
        <v>-38.379354792833851</v>
      </c>
      <c r="G77" s="100">
        <v>-77.5</v>
      </c>
      <c r="H77" s="100">
        <v>-39</v>
      </c>
      <c r="I77" s="51">
        <v>-50</v>
      </c>
      <c r="AF77" s="31">
        <v>67</v>
      </c>
      <c r="AG77" s="31">
        <v>52.867779651937639</v>
      </c>
      <c r="AI77" s="31"/>
      <c r="AS77" s="11">
        <v>32</v>
      </c>
    </row>
    <row r="78" spans="1:45" x14ac:dyDescent="0.2">
      <c r="A78" s="99">
        <v>35431</v>
      </c>
      <c r="B78" s="49">
        <v>881.27272727272737</v>
      </c>
      <c r="C78" s="49">
        <v>0.5185139398778863</v>
      </c>
      <c r="D78" s="11">
        <f t="shared" si="5"/>
        <v>-68.537505639836183</v>
      </c>
      <c r="E78" s="11">
        <f t="shared" si="6"/>
        <v>-22.896912620587848</v>
      </c>
      <c r="F78" s="11">
        <f t="shared" si="7"/>
        <v>-45.368440701695995</v>
      </c>
      <c r="G78" s="51">
        <v>-78</v>
      </c>
      <c r="H78" s="51">
        <v>-38</v>
      </c>
      <c r="I78" s="51">
        <v>-50</v>
      </c>
      <c r="AF78" s="11">
        <v>68</v>
      </c>
      <c r="AS78" s="11">
        <v>34</v>
      </c>
    </row>
    <row r="79" spans="1:45" x14ac:dyDescent="0.2">
      <c r="A79" s="49" t="s">
        <v>29</v>
      </c>
      <c r="B79" s="49">
        <v>877.3166506256016</v>
      </c>
      <c r="C79" s="49">
        <v>0.40892265687819696</v>
      </c>
      <c r="D79" s="11">
        <f t="shared" si="5"/>
        <v>-67.206115893800927</v>
      </c>
      <c r="E79" s="11">
        <f t="shared" si="6"/>
        <v>-19.738810299036366</v>
      </c>
      <c r="F79" s="11">
        <f t="shared" si="7"/>
        <v>-45.127623762306186</v>
      </c>
      <c r="G79" s="100">
        <v>-78</v>
      </c>
      <c r="H79" s="100">
        <v>-38.5</v>
      </c>
      <c r="I79" s="51">
        <v>-52.5</v>
      </c>
      <c r="AF79" s="31">
        <v>69</v>
      </c>
      <c r="AG79" s="31">
        <v>51.616873100062904</v>
      </c>
      <c r="AI79" s="31"/>
      <c r="AS79" s="11">
        <v>36</v>
      </c>
    </row>
    <row r="80" spans="1:45" x14ac:dyDescent="0.2">
      <c r="A80" s="49" t="s">
        <v>30</v>
      </c>
      <c r="B80" s="49">
        <v>950.8719165085389</v>
      </c>
      <c r="C80" s="49">
        <v>0.38804715331654582</v>
      </c>
      <c r="D80" s="11">
        <f t="shared" si="5"/>
        <v>-63.784638455868375</v>
      </c>
      <c r="E80" s="11">
        <f t="shared" si="6"/>
        <v>-17.386448381347805</v>
      </c>
      <c r="F80" s="11">
        <f t="shared" si="7"/>
        <v>-43.11289444391528</v>
      </c>
      <c r="G80" s="51">
        <v>-78</v>
      </c>
      <c r="H80" s="51">
        <v>-39</v>
      </c>
      <c r="I80" s="51">
        <v>-55</v>
      </c>
      <c r="AF80" s="11">
        <v>70</v>
      </c>
      <c r="AS80" s="11">
        <v>38</v>
      </c>
    </row>
    <row r="81" spans="1:45" x14ac:dyDescent="0.2">
      <c r="A81" s="49" t="s">
        <v>31</v>
      </c>
      <c r="B81" s="49">
        <v>940.05733082706774</v>
      </c>
      <c r="C81" s="49">
        <v>0.2897598283847323</v>
      </c>
      <c r="D81" s="11">
        <f t="shared" si="5"/>
        <v>-62.90035855077705</v>
      </c>
      <c r="E81" s="11">
        <f t="shared" si="6"/>
        <v>-14.725300810568624</v>
      </c>
      <c r="F81" s="11">
        <f t="shared" si="7"/>
        <v>-43.089448917687818</v>
      </c>
      <c r="G81" s="100">
        <v>-75.5</v>
      </c>
      <c r="H81" s="100">
        <v>-37</v>
      </c>
      <c r="I81" s="51">
        <v>-52</v>
      </c>
      <c r="AF81" s="31">
        <v>71</v>
      </c>
      <c r="AG81" s="31">
        <v>53.467901171508835</v>
      </c>
      <c r="AI81" s="31"/>
      <c r="AS81" s="11">
        <v>40</v>
      </c>
    </row>
    <row r="82" spans="1:45" x14ac:dyDescent="0.2">
      <c r="A82" s="49" t="s">
        <v>32</v>
      </c>
      <c r="B82" s="49">
        <v>950.52793296089396</v>
      </c>
      <c r="C82" s="49">
        <v>0.28776806499614466</v>
      </c>
      <c r="D82" s="11">
        <f t="shared" si="5"/>
        <v>-62.426722803592064</v>
      </c>
      <c r="E82" s="11">
        <f t="shared" si="6"/>
        <v>-14.419512094268651</v>
      </c>
      <c r="F82" s="11">
        <f t="shared" si="7"/>
        <v>-42.805742288910082</v>
      </c>
      <c r="G82" s="51">
        <v>-73</v>
      </c>
      <c r="H82" s="51">
        <v>-35</v>
      </c>
      <c r="I82" s="51">
        <v>-49</v>
      </c>
      <c r="AF82" s="11">
        <v>72</v>
      </c>
      <c r="AS82" s="11">
        <v>42</v>
      </c>
    </row>
    <row r="83" spans="1:45" x14ac:dyDescent="0.2">
      <c r="A83" s="49" t="s">
        <v>33</v>
      </c>
      <c r="B83" s="49">
        <v>1015.1491712707184</v>
      </c>
      <c r="C83" s="49">
        <v>0.32578617898818119</v>
      </c>
      <c r="D83" s="11">
        <f t="shared" si="5"/>
        <v>-60.192225068159502</v>
      </c>
      <c r="E83" s="11">
        <f t="shared" si="6"/>
        <v>-14.024877677302159</v>
      </c>
      <c r="F83" s="11">
        <f t="shared" si="7"/>
        <v>-41.21346761614322</v>
      </c>
      <c r="G83" s="100">
        <v>-70.5</v>
      </c>
      <c r="H83" s="100">
        <v>-30.5</v>
      </c>
      <c r="I83" s="51">
        <v>-48</v>
      </c>
      <c r="AF83" s="31">
        <v>73</v>
      </c>
      <c r="AG83" s="31">
        <v>58.624737608672774</v>
      </c>
      <c r="AI83" s="31"/>
      <c r="AS83" s="11">
        <v>44</v>
      </c>
    </row>
    <row r="84" spans="1:45" x14ac:dyDescent="0.2">
      <c r="A84" s="49" t="s">
        <v>211</v>
      </c>
      <c r="B84" s="49">
        <v>1011.8622262773723</v>
      </c>
      <c r="C84" s="49">
        <v>0.2834844788376859</v>
      </c>
      <c r="D84" s="11">
        <f t="shared" si="5"/>
        <v>-59.753342397885419</v>
      </c>
      <c r="E84" s="11">
        <f t="shared" si="6"/>
        <v>-12.84733104588855</v>
      </c>
      <c r="F84" s="11">
        <f t="shared" si="7"/>
        <v>-41.167143555872279</v>
      </c>
      <c r="G84" s="51">
        <v>-68</v>
      </c>
      <c r="H84" s="51">
        <v>-26</v>
      </c>
      <c r="I84" s="51">
        <v>-47</v>
      </c>
      <c r="AF84" s="11">
        <v>74</v>
      </c>
      <c r="AS84" s="11">
        <v>46</v>
      </c>
    </row>
    <row r="85" spans="1:45" x14ac:dyDescent="0.2">
      <c r="A85" s="49" t="s">
        <v>35</v>
      </c>
      <c r="B85" s="49">
        <v>995.75616438356167</v>
      </c>
      <c r="C85" s="49">
        <v>-4.1551215724648254E-2</v>
      </c>
      <c r="D85" s="11">
        <f t="shared" si="5"/>
        <v>-55.991002960195246</v>
      </c>
      <c r="E85" s="11">
        <f t="shared" si="6"/>
        <v>-3.5837737478141705</v>
      </c>
      <c r="F85" s="11">
        <f t="shared" si="7"/>
        <v>-40.568766253733571</v>
      </c>
      <c r="G85" s="100">
        <v>-66.5</v>
      </c>
      <c r="H85" s="100">
        <v>-22.5</v>
      </c>
      <c r="I85" s="51">
        <v>-47</v>
      </c>
      <c r="AF85" s="31">
        <v>75</v>
      </c>
      <c r="AG85" s="31">
        <v>57.527742050795098</v>
      </c>
      <c r="AI85" s="31"/>
      <c r="AS85" s="11">
        <v>48</v>
      </c>
    </row>
    <row r="86" spans="1:45" x14ac:dyDescent="0.2">
      <c r="A86" s="49" t="s">
        <v>212</v>
      </c>
      <c r="B86" s="49">
        <v>1043.8801319648094</v>
      </c>
      <c r="C86" s="49">
        <v>-0.18510807737505164</v>
      </c>
      <c r="D86" s="11">
        <f t="shared" si="5"/>
        <v>-51.974476386316255</v>
      </c>
      <c r="E86" s="11">
        <f t="shared" si="6"/>
        <v>1.8090640366357285</v>
      </c>
      <c r="F86" s="11">
        <f t="shared" si="7"/>
        <v>-38.840934614603114</v>
      </c>
      <c r="G86" s="51">
        <v>-65</v>
      </c>
      <c r="H86" s="51">
        <v>-19</v>
      </c>
      <c r="I86" s="51">
        <v>-47</v>
      </c>
      <c r="AF86" s="11">
        <v>76</v>
      </c>
      <c r="AS86" s="11">
        <v>50</v>
      </c>
    </row>
    <row r="87" spans="1:45" x14ac:dyDescent="0.2">
      <c r="A87" s="49" t="s">
        <v>37</v>
      </c>
      <c r="B87" s="49">
        <v>1021.7483989021044</v>
      </c>
      <c r="C87" s="49">
        <v>6.6309526886913175E-2</v>
      </c>
      <c r="D87" s="11">
        <f t="shared" si="5"/>
        <v>-56.359280111781807</v>
      </c>
      <c r="E87" s="11">
        <f t="shared" si="6"/>
        <v>-6.1713411564329697</v>
      </c>
      <c r="F87" s="11">
        <f t="shared" si="7"/>
        <v>-40.220264086516963</v>
      </c>
      <c r="G87" s="100">
        <v>-66</v>
      </c>
      <c r="H87" s="100">
        <v>-27.5</v>
      </c>
      <c r="I87" s="51">
        <v>-46</v>
      </c>
      <c r="AF87" s="31">
        <v>77</v>
      </c>
      <c r="AG87" s="31">
        <v>56.503251148525891</v>
      </c>
      <c r="AI87" s="31"/>
      <c r="AS87" s="11">
        <v>52</v>
      </c>
    </row>
    <row r="88" spans="1:45" x14ac:dyDescent="0.2">
      <c r="A88" s="49" t="s">
        <v>38</v>
      </c>
      <c r="B88" s="49">
        <v>1006.8709090909092</v>
      </c>
      <c r="C88" s="49">
        <v>0.21496012761247904</v>
      </c>
      <c r="D88" s="11">
        <f t="shared" si="5"/>
        <v>-59.028193830163104</v>
      </c>
      <c r="E88" s="11">
        <f t="shared" si="6"/>
        <v>-10.931977742466348</v>
      </c>
      <c r="F88" s="11">
        <f t="shared" si="7"/>
        <v>-41.083275289162799</v>
      </c>
      <c r="G88" s="51">
        <v>-67</v>
      </c>
      <c r="H88" s="51">
        <v>-36</v>
      </c>
      <c r="I88" s="51">
        <v>-45</v>
      </c>
      <c r="AF88" s="11">
        <v>78</v>
      </c>
      <c r="AS88" s="11">
        <v>54</v>
      </c>
    </row>
    <row r="89" spans="1:45" x14ac:dyDescent="0.2">
      <c r="A89" s="49" t="s">
        <v>39</v>
      </c>
      <c r="B89" s="49">
        <v>1214.8</v>
      </c>
      <c r="C89" s="49">
        <v>0.28082660957569811</v>
      </c>
      <c r="D89" s="11">
        <f t="shared" si="5"/>
        <v>-51.065502021228326</v>
      </c>
      <c r="E89" s="11">
        <f t="shared" si="6"/>
        <v>-7.9870615305140795</v>
      </c>
      <c r="F89" s="11">
        <f t="shared" si="7"/>
        <v>-35.781802930876417</v>
      </c>
      <c r="G89" s="100">
        <v>-69</v>
      </c>
      <c r="H89" s="100">
        <v>-30.5</v>
      </c>
      <c r="I89" s="51">
        <v>-47.5</v>
      </c>
      <c r="AF89" s="31">
        <v>79</v>
      </c>
      <c r="AG89" s="31">
        <v>54.277895317383759</v>
      </c>
      <c r="AI89" s="31"/>
      <c r="AS89" s="11">
        <v>56</v>
      </c>
    </row>
    <row r="90" spans="1:45" x14ac:dyDescent="0.2">
      <c r="A90" s="99">
        <v>35796</v>
      </c>
      <c r="B90" s="49">
        <v>973.39901477832507</v>
      </c>
      <c r="C90" s="49">
        <v>0.39794000867203594</v>
      </c>
      <c r="D90" s="11">
        <f t="shared" si="5"/>
        <v>-62.959692923783102</v>
      </c>
      <c r="E90" s="11">
        <f t="shared" si="6"/>
        <v>-17.149184793486462</v>
      </c>
      <c r="F90" s="11">
        <f t="shared" si="7"/>
        <v>-42.5472261397898</v>
      </c>
      <c r="G90" s="51">
        <v>-71</v>
      </c>
      <c r="H90" s="51">
        <v>-25</v>
      </c>
      <c r="I90" s="51">
        <v>-50</v>
      </c>
      <c r="AF90" s="11">
        <v>80</v>
      </c>
      <c r="AS90" s="11">
        <v>58</v>
      </c>
    </row>
    <row r="91" spans="1:45" x14ac:dyDescent="0.2">
      <c r="A91" s="49" t="s">
        <v>29</v>
      </c>
      <c r="B91" s="49">
        <v>976.5625</v>
      </c>
      <c r="C91" s="49">
        <v>0.27570273605541318</v>
      </c>
      <c r="D91" s="11">
        <f t="shared" si="5"/>
        <v>-61.151695176282068</v>
      </c>
      <c r="E91" s="11">
        <f t="shared" si="6"/>
        <v>-13.448162186724936</v>
      </c>
      <c r="F91" s="11">
        <f t="shared" si="7"/>
        <v>-42.077888456135724</v>
      </c>
      <c r="G91" s="100">
        <v>-71</v>
      </c>
      <c r="H91" s="100">
        <v>-26.5</v>
      </c>
      <c r="I91" s="51">
        <v>-48</v>
      </c>
      <c r="AF91" s="31">
        <v>81</v>
      </c>
      <c r="AG91" s="31">
        <v>58.489273667956866</v>
      </c>
      <c r="AI91" s="31"/>
      <c r="AS91" s="11">
        <v>60</v>
      </c>
    </row>
    <row r="92" spans="1:45" x14ac:dyDescent="0.2">
      <c r="A92" s="49" t="s">
        <v>30</v>
      </c>
      <c r="B92" s="49">
        <v>1027.55676305065</v>
      </c>
      <c r="C92" s="49">
        <v>0.21604213052381641</v>
      </c>
      <c r="D92" s="11">
        <f t="shared" si="5"/>
        <v>-58.161143144469222</v>
      </c>
      <c r="E92" s="11">
        <f t="shared" si="6"/>
        <v>-10.476698777713317</v>
      </c>
      <c r="F92" s="11">
        <f t="shared" si="7"/>
        <v>-40.538603662689042</v>
      </c>
      <c r="G92" s="51">
        <v>-71</v>
      </c>
      <c r="H92" s="51">
        <v>-28</v>
      </c>
      <c r="I92" s="51">
        <v>-46</v>
      </c>
      <c r="AF92" s="11">
        <v>82</v>
      </c>
      <c r="AS92" s="11">
        <v>62</v>
      </c>
    </row>
    <row r="93" spans="1:45" x14ac:dyDescent="0.2">
      <c r="A93" s="49" t="s">
        <v>31</v>
      </c>
      <c r="B93" s="49">
        <v>1004.8309178743962</v>
      </c>
      <c r="C93" s="49">
        <v>0.15440442351066308</v>
      </c>
      <c r="D93" s="11">
        <f t="shared" si="5"/>
        <v>-58.286298644249378</v>
      </c>
      <c r="E93" s="11">
        <f t="shared" si="6"/>
        <v>-9.1834989629505337</v>
      </c>
      <c r="F93" s="11">
        <f t="shared" si="7"/>
        <v>-40.946341867500493</v>
      </c>
      <c r="G93" s="100">
        <v>-73</v>
      </c>
      <c r="H93" s="100">
        <v>-29.5</v>
      </c>
      <c r="I93" s="51">
        <v>-48</v>
      </c>
      <c r="AF93" s="31">
        <v>83</v>
      </c>
      <c r="AG93" s="31">
        <v>53.743609146309588</v>
      </c>
      <c r="AI93" s="31"/>
      <c r="AS93" s="11">
        <v>64</v>
      </c>
    </row>
    <row r="94" spans="1:45" x14ac:dyDescent="0.2">
      <c r="A94" s="49" t="s">
        <v>32</v>
      </c>
      <c r="B94" s="49">
        <v>1006.7307692307693</v>
      </c>
      <c r="C94" s="49">
        <v>0.17116803002026937</v>
      </c>
      <c r="D94" s="11">
        <f t="shared" si="5"/>
        <v>-58.434759431551591</v>
      </c>
      <c r="E94" s="11">
        <f t="shared" si="6"/>
        <v>-9.6360727052634871</v>
      </c>
      <c r="F94" s="11">
        <f t="shared" si="7"/>
        <v>-40.948874233928962</v>
      </c>
      <c r="G94" s="51">
        <v>-75</v>
      </c>
      <c r="H94" s="51">
        <v>-31</v>
      </c>
      <c r="I94" s="51">
        <v>-50</v>
      </c>
      <c r="AF94" s="11">
        <v>84</v>
      </c>
      <c r="AS94" s="11">
        <v>66</v>
      </c>
    </row>
    <row r="95" spans="1:45" x14ac:dyDescent="0.2">
      <c r="A95" s="49" t="s">
        <v>33</v>
      </c>
      <c r="B95" s="49">
        <v>1078.2241014799154</v>
      </c>
      <c r="C95" s="49">
        <v>2.4359345859442778E-2</v>
      </c>
      <c r="D95" s="11">
        <f t="shared" si="5"/>
        <v>-53.37746148978529</v>
      </c>
      <c r="E95" s="11">
        <f t="shared" si="6"/>
        <v>-3.5961555178447782</v>
      </c>
      <c r="F95" s="11">
        <f t="shared" si="7"/>
        <v>-38.591601463361016</v>
      </c>
      <c r="G95" s="100">
        <v>-76.5</v>
      </c>
      <c r="H95" s="100">
        <v>-35</v>
      </c>
      <c r="I95" s="51">
        <v>-50</v>
      </c>
      <c r="AF95" s="31">
        <v>85</v>
      </c>
      <c r="AG95" s="31">
        <v>51.962923505177834</v>
      </c>
      <c r="AI95" s="31"/>
      <c r="AS95" s="11">
        <v>68</v>
      </c>
    </row>
    <row r="96" spans="1:45" x14ac:dyDescent="0.2">
      <c r="A96" s="49" t="s">
        <v>211</v>
      </c>
      <c r="B96" s="49">
        <v>1064.9525088746043</v>
      </c>
      <c r="C96" s="49">
        <v>6.571684801651724E-2</v>
      </c>
      <c r="D96" s="11">
        <f t="shared" si="5"/>
        <v>-54.509329027826738</v>
      </c>
      <c r="E96" s="11">
        <f t="shared" si="6"/>
        <v>-5.1358257557887583</v>
      </c>
      <c r="F96" s="11">
        <f t="shared" si="7"/>
        <v>-39.073676044147405</v>
      </c>
      <c r="G96" s="51">
        <v>-78</v>
      </c>
      <c r="H96" s="51">
        <v>-39</v>
      </c>
      <c r="I96" s="51">
        <v>-50</v>
      </c>
      <c r="AF96" s="11">
        <v>86</v>
      </c>
      <c r="AS96" s="11">
        <v>70</v>
      </c>
    </row>
    <row r="97" spans="1:45" x14ac:dyDescent="0.2">
      <c r="A97" s="49" t="s">
        <v>35</v>
      </c>
      <c r="B97" s="49">
        <v>973.17298797409808</v>
      </c>
      <c r="C97" s="49">
        <v>0.67329214405683668</v>
      </c>
      <c r="D97" s="11">
        <f t="shared" si="5"/>
        <v>-66.738238583369778</v>
      </c>
      <c r="E97" s="11">
        <f t="shared" si="6"/>
        <v>-25.323549976284326</v>
      </c>
      <c r="F97" s="11">
        <f t="shared" si="7"/>
        <v>-43.421636941288583</v>
      </c>
      <c r="G97" s="100">
        <v>-84.5</v>
      </c>
      <c r="H97" s="100">
        <v>-41</v>
      </c>
      <c r="I97" s="51">
        <v>-57</v>
      </c>
      <c r="AF97" s="31">
        <v>87</v>
      </c>
      <c r="AG97" s="31">
        <v>46.457788438941684</v>
      </c>
      <c r="AI97" s="31"/>
      <c r="AS97" s="11">
        <v>72</v>
      </c>
    </row>
    <row r="98" spans="1:45" x14ac:dyDescent="0.2">
      <c r="A98" s="49" t="s">
        <v>212</v>
      </c>
      <c r="B98" s="49">
        <v>743.31550802139043</v>
      </c>
      <c r="C98" s="49">
        <v>1.5953901625238698</v>
      </c>
      <c r="D98" s="11">
        <f t="shared" si="5"/>
        <v>-89.158624634551018</v>
      </c>
      <c r="E98" s="11">
        <f t="shared" si="6"/>
        <v>-58.095666455102808</v>
      </c>
      <c r="F98" s="11">
        <f t="shared" si="7"/>
        <v>-52.420016843645982</v>
      </c>
      <c r="G98" s="51">
        <v>-91</v>
      </c>
      <c r="H98" s="51">
        <v>-43</v>
      </c>
      <c r="I98" s="51">
        <v>-64</v>
      </c>
      <c r="AF98" s="11">
        <v>88</v>
      </c>
      <c r="AS98" s="11">
        <v>74</v>
      </c>
    </row>
    <row r="99" spans="1:45" x14ac:dyDescent="0.2">
      <c r="A99" s="49" t="s">
        <v>37</v>
      </c>
      <c r="B99" s="49">
        <v>718.03069053708441</v>
      </c>
      <c r="C99" s="49">
        <v>0.74393714985254344</v>
      </c>
      <c r="D99" s="11">
        <f t="shared" si="5"/>
        <v>-78.582195960966175</v>
      </c>
      <c r="E99" s="11">
        <f t="shared" si="6"/>
        <v>-33.430826126592571</v>
      </c>
      <c r="F99" s="11">
        <f t="shared" si="7"/>
        <v>-50.404589655239569</v>
      </c>
      <c r="G99" s="100">
        <v>-90.5</v>
      </c>
      <c r="H99" s="100">
        <v>-45.5</v>
      </c>
      <c r="I99" s="51">
        <v>-63.5</v>
      </c>
      <c r="AF99" s="31">
        <v>89</v>
      </c>
      <c r="AG99" s="31">
        <v>47.079906458544301</v>
      </c>
      <c r="AI99" s="31"/>
      <c r="AS99" s="11">
        <v>76</v>
      </c>
    </row>
    <row r="100" spans="1:45" x14ac:dyDescent="0.2">
      <c r="A100" s="49" t="s">
        <v>38</v>
      </c>
      <c r="B100" s="49">
        <v>704.17422867513608</v>
      </c>
      <c r="C100" s="49">
        <v>0.82546098225636255</v>
      </c>
      <c r="D100" s="11">
        <f t="shared" si="5"/>
        <v>-80.288777780659586</v>
      </c>
      <c r="E100" s="11">
        <f t="shared" si="6"/>
        <v>-36.175915489983808</v>
      </c>
      <c r="F100" s="11">
        <f t="shared" si="7"/>
        <v>-51.028839680214119</v>
      </c>
      <c r="G100" s="51">
        <v>-90</v>
      </c>
      <c r="H100" s="51">
        <v>-48</v>
      </c>
      <c r="I100" s="51">
        <v>-63</v>
      </c>
      <c r="AF100" s="11">
        <v>90</v>
      </c>
      <c r="AS100" s="11">
        <v>78</v>
      </c>
    </row>
    <row r="101" spans="1:45" x14ac:dyDescent="0.2">
      <c r="A101" s="49" t="s">
        <v>39</v>
      </c>
      <c r="B101" s="49">
        <v>803.68763557483726</v>
      </c>
      <c r="C101" s="49">
        <v>1.0988080325017451</v>
      </c>
      <c r="D101" s="11">
        <f t="shared" si="5"/>
        <v>-79.787876864716438</v>
      </c>
      <c r="E101" s="11">
        <f t="shared" si="6"/>
        <v>-41.940833791350357</v>
      </c>
      <c r="F101" s="11">
        <f t="shared" si="7"/>
        <v>-49.254270584249298</v>
      </c>
      <c r="G101" s="100">
        <v>-87</v>
      </c>
      <c r="H101" s="100">
        <v>-45.5</v>
      </c>
      <c r="I101" s="51">
        <v>-73</v>
      </c>
      <c r="AF101" s="31">
        <v>91</v>
      </c>
      <c r="AG101" s="31">
        <v>48.820400216270059</v>
      </c>
      <c r="AI101" s="31"/>
      <c r="AS101" s="11">
        <v>80</v>
      </c>
    </row>
    <row r="102" spans="1:45" x14ac:dyDescent="0.2">
      <c r="A102" s="99">
        <v>36161</v>
      </c>
      <c r="B102" s="49">
        <v>583.82226989298101</v>
      </c>
      <c r="C102" s="49">
        <v>0.97312785359969789</v>
      </c>
      <c r="D102" s="11">
        <f t="shared" si="5"/>
        <v>-87.440719238896548</v>
      </c>
      <c r="E102" s="11">
        <f t="shared" si="6"/>
        <v>-43.392451139784406</v>
      </c>
      <c r="F102" s="11">
        <f t="shared" si="7"/>
        <v>-54.683357678177479</v>
      </c>
      <c r="G102" s="51">
        <v>-84</v>
      </c>
      <c r="H102" s="51">
        <v>-43</v>
      </c>
      <c r="I102" s="51">
        <v>-83</v>
      </c>
      <c r="AF102" s="11">
        <v>92</v>
      </c>
      <c r="AS102" s="11">
        <v>82</v>
      </c>
    </row>
    <row r="103" spans="1:45" x14ac:dyDescent="0.2">
      <c r="A103" s="49" t="s">
        <v>29</v>
      </c>
      <c r="B103" s="49">
        <v>576.17804141754209</v>
      </c>
      <c r="C103" s="49">
        <v>0.70800987260256665</v>
      </c>
      <c r="D103" s="11">
        <f t="shared" si="5"/>
        <v>-84.137772230759509</v>
      </c>
      <c r="E103" s="11">
        <f t="shared" si="6"/>
        <v>-35.707139942683924</v>
      </c>
      <c r="F103" s="11">
        <f t="shared" si="7"/>
        <v>-54.049751102623702</v>
      </c>
      <c r="G103" s="100">
        <v>-86.5</v>
      </c>
      <c r="H103" s="100">
        <v>-47.5</v>
      </c>
      <c r="I103" s="51">
        <v>-73.5</v>
      </c>
      <c r="AF103" s="31">
        <v>93</v>
      </c>
      <c r="AG103" s="31">
        <v>47.142027999350731</v>
      </c>
      <c r="AI103" s="31"/>
      <c r="AS103" s="11">
        <v>84</v>
      </c>
    </row>
    <row r="104" spans="1:45" x14ac:dyDescent="0.2">
      <c r="A104" s="49" t="s">
        <v>30</v>
      </c>
      <c r="B104" s="49">
        <v>647.4867230159324</v>
      </c>
      <c r="C104" s="49">
        <v>0.57878997291153089</v>
      </c>
      <c r="D104" s="11">
        <f t="shared" si="5"/>
        <v>-79.329094395659354</v>
      </c>
      <c r="E104" s="11">
        <f t="shared" si="6"/>
        <v>-30.193390507271481</v>
      </c>
      <c r="F104" s="11">
        <f t="shared" si="7"/>
        <v>-51.752843325625825</v>
      </c>
      <c r="G104" s="51">
        <v>-89</v>
      </c>
      <c r="H104" s="51">
        <v>-52</v>
      </c>
      <c r="I104" s="51">
        <v>-64</v>
      </c>
      <c r="AF104" s="11">
        <v>94</v>
      </c>
      <c r="AS104" s="11">
        <v>86</v>
      </c>
    </row>
    <row r="105" spans="1:45" x14ac:dyDescent="0.2">
      <c r="A105" s="49" t="s">
        <v>31</v>
      </c>
      <c r="B105" s="49">
        <v>645.76734223400103</v>
      </c>
      <c r="C105" s="49">
        <v>0.60392792746308144</v>
      </c>
      <c r="D105" s="11">
        <f t="shared" si="5"/>
        <v>-79.746471756431745</v>
      </c>
      <c r="E105" s="11">
        <f t="shared" si="6"/>
        <v>-30.979683869707692</v>
      </c>
      <c r="F105" s="11">
        <f t="shared" si="7"/>
        <v>-51.877680940413519</v>
      </c>
      <c r="G105" s="100">
        <v>-85.5</v>
      </c>
      <c r="H105" s="100">
        <v>-48</v>
      </c>
      <c r="I105" s="51">
        <v>-58.5</v>
      </c>
      <c r="AF105" s="31">
        <v>95</v>
      </c>
      <c r="AG105" s="31">
        <v>48.763891441194332</v>
      </c>
      <c r="AI105" s="31"/>
      <c r="AS105" s="11">
        <v>88</v>
      </c>
    </row>
    <row r="106" spans="1:45" x14ac:dyDescent="0.2">
      <c r="A106" s="49" t="s">
        <v>32</v>
      </c>
      <c r="B106" s="49">
        <v>653.35131943233728</v>
      </c>
      <c r="C106" s="49">
        <v>0.51090380155817083</v>
      </c>
      <c r="D106" s="11">
        <f t="shared" si="5"/>
        <v>-78.149881440355699</v>
      </c>
      <c r="E106" s="11">
        <f t="shared" si="6"/>
        <v>-28.041194294999904</v>
      </c>
      <c r="F106" s="11">
        <f t="shared" si="7"/>
        <v>-51.383353844430822</v>
      </c>
      <c r="G106" s="51">
        <v>-83</v>
      </c>
      <c r="H106" s="51">
        <v>-44</v>
      </c>
      <c r="I106" s="51">
        <v>-53</v>
      </c>
      <c r="AF106" s="11">
        <v>96</v>
      </c>
      <c r="AS106" s="11">
        <v>90</v>
      </c>
    </row>
    <row r="107" spans="1:45" x14ac:dyDescent="0.2">
      <c r="A107" s="49" t="s">
        <v>33</v>
      </c>
      <c r="B107" s="49">
        <v>708.25601756265849</v>
      </c>
      <c r="C107" s="49">
        <v>0.46222391280884795</v>
      </c>
      <c r="D107" s="11">
        <f t="shared" si="5"/>
        <v>-75.142922918646931</v>
      </c>
      <c r="E107" s="11">
        <f t="shared" si="6"/>
        <v>-25.303368748093106</v>
      </c>
      <c r="F107" s="11">
        <f t="shared" si="7"/>
        <v>-49.775091370718144</v>
      </c>
      <c r="G107" s="100">
        <v>-83</v>
      </c>
      <c r="H107" s="100">
        <v>-45.5</v>
      </c>
      <c r="I107" s="51">
        <v>-54</v>
      </c>
      <c r="AF107" s="31">
        <v>97</v>
      </c>
      <c r="AG107" s="31">
        <v>48.157102615868581</v>
      </c>
      <c r="AI107" s="31"/>
      <c r="AS107" s="11">
        <v>92</v>
      </c>
    </row>
    <row r="108" spans="1:45" x14ac:dyDescent="0.2">
      <c r="A108" s="49" t="s">
        <v>211</v>
      </c>
      <c r="B108" s="49">
        <v>685.50027114967463</v>
      </c>
      <c r="C108" s="49">
        <v>0.58106686533155782</v>
      </c>
      <c r="D108" s="11">
        <f t="shared" si="5"/>
        <v>-77.739700216503337</v>
      </c>
      <c r="E108" s="11">
        <f t="shared" si="6"/>
        <v>-29.365303256021697</v>
      </c>
      <c r="F108" s="11">
        <f t="shared" si="7"/>
        <v>-50.752832559621268</v>
      </c>
      <c r="G108" s="51">
        <v>-83</v>
      </c>
      <c r="H108" s="51">
        <v>-47</v>
      </c>
      <c r="I108" s="51">
        <v>-55</v>
      </c>
      <c r="AF108" s="11">
        <v>98</v>
      </c>
      <c r="AS108" s="11">
        <v>94</v>
      </c>
    </row>
    <row r="109" spans="1:45" x14ac:dyDescent="0.2">
      <c r="A109" s="49" t="s">
        <v>35</v>
      </c>
      <c r="B109" s="49">
        <v>673.37247380631334</v>
      </c>
      <c r="C109" s="49">
        <v>0.33683482627020789</v>
      </c>
      <c r="D109" s="11">
        <f t="shared" si="5"/>
        <v>-74.913771099971768</v>
      </c>
      <c r="E109" s="11">
        <f t="shared" si="6"/>
        <v>-22.405265404851733</v>
      </c>
      <c r="F109" s="11">
        <f t="shared" si="7"/>
        <v>-50.303892168198004</v>
      </c>
      <c r="G109" s="100">
        <v>-82</v>
      </c>
      <c r="H109" s="100">
        <v>-45.5</v>
      </c>
      <c r="I109" s="51">
        <v>-54</v>
      </c>
      <c r="AF109" s="31">
        <v>99</v>
      </c>
      <c r="AG109" s="31">
        <v>49.411221451270436</v>
      </c>
      <c r="AI109" s="31"/>
      <c r="AS109" s="11">
        <v>96</v>
      </c>
    </row>
    <row r="110" spans="1:45" x14ac:dyDescent="0.2">
      <c r="A110" s="49" t="s">
        <v>212</v>
      </c>
      <c r="B110" s="49">
        <v>695.00160131010273</v>
      </c>
      <c r="C110" s="49">
        <v>0.39220109407715015</v>
      </c>
      <c r="D110" s="11">
        <f t="shared" si="5"/>
        <v>-74.749528929679272</v>
      </c>
      <c r="E110" s="11">
        <f t="shared" si="6"/>
        <v>-23.538246372186869</v>
      </c>
      <c r="F110" s="11">
        <f t="shared" si="7"/>
        <v>-49.905432914894206</v>
      </c>
      <c r="G110" s="51">
        <v>-81</v>
      </c>
      <c r="H110" s="51">
        <v>-44</v>
      </c>
      <c r="I110" s="51">
        <v>-53</v>
      </c>
      <c r="AF110" s="11">
        <v>100</v>
      </c>
      <c r="AS110" s="11">
        <v>98</v>
      </c>
    </row>
    <row r="111" spans="1:45" x14ac:dyDescent="0.2">
      <c r="A111" s="49" t="s">
        <v>37</v>
      </c>
      <c r="B111" s="49">
        <v>698.6379003732585</v>
      </c>
      <c r="C111" s="49">
        <v>0.37472324300833237</v>
      </c>
      <c r="D111" s="11">
        <f t="shared" si="5"/>
        <v>-74.355279666398417</v>
      </c>
      <c r="E111" s="11">
        <f t="shared" si="6"/>
        <v>-22.934045460812087</v>
      </c>
      <c r="F111" s="11">
        <f t="shared" si="7"/>
        <v>-49.753964294064552</v>
      </c>
      <c r="G111" s="100">
        <v>-78</v>
      </c>
      <c r="H111" s="100">
        <v>-31.5</v>
      </c>
      <c r="I111" s="51">
        <v>-51</v>
      </c>
      <c r="AF111" s="31">
        <v>101</v>
      </c>
      <c r="AG111" s="31">
        <v>52.555262665214833</v>
      </c>
      <c r="AI111" s="31"/>
      <c r="AS111" s="11">
        <v>100</v>
      </c>
    </row>
    <row r="112" spans="1:45" x14ac:dyDescent="0.2">
      <c r="A112" s="49" t="s">
        <v>38</v>
      </c>
      <c r="B112" s="49">
        <v>719.7133054834992</v>
      </c>
      <c r="C112" s="49">
        <v>0.3426597411348159</v>
      </c>
      <c r="D112" s="11">
        <f t="shared" si="5"/>
        <v>-73.017939575359293</v>
      </c>
      <c r="E112" s="11">
        <f t="shared" si="6"/>
        <v>-21.486240372191951</v>
      </c>
      <c r="F112" s="11">
        <f t="shared" si="7"/>
        <v>-49.094434994406853</v>
      </c>
      <c r="G112" s="51">
        <v>-75</v>
      </c>
      <c r="H112" s="51">
        <v>-19</v>
      </c>
      <c r="I112" s="51">
        <v>-49</v>
      </c>
      <c r="AF112" s="11">
        <v>102</v>
      </c>
    </row>
    <row r="113" spans="1:9" x14ac:dyDescent="0.2">
      <c r="A113" s="49" t="s">
        <v>39</v>
      </c>
      <c r="B113" s="49">
        <v>907.01055993897648</v>
      </c>
      <c r="C113" s="49">
        <v>0.35432507046825795</v>
      </c>
      <c r="D113" s="11">
        <f t="shared" si="5"/>
        <v>-65.19292195272682</v>
      </c>
      <c r="E113" s="11">
        <f t="shared" si="6"/>
        <v>-17.419412201152571</v>
      </c>
      <c r="F113" s="11">
        <f t="shared" si="7"/>
        <v>-44.168672674827874</v>
      </c>
      <c r="G113" s="100">
        <v>-71.5</v>
      </c>
      <c r="H113" s="100">
        <v>-7.5</v>
      </c>
      <c r="I113" s="51">
        <v>-48</v>
      </c>
    </row>
    <row r="114" spans="1:9" x14ac:dyDescent="0.2">
      <c r="A114" s="99">
        <v>36526</v>
      </c>
      <c r="B114" s="49">
        <v>710.48440143959238</v>
      </c>
      <c r="C114" s="49">
        <v>0.52244423350632119</v>
      </c>
    </row>
    <row r="115" spans="1:9" x14ac:dyDescent="0.2">
      <c r="A115" s="49" t="s">
        <v>29</v>
      </c>
      <c r="B115" s="49">
        <v>706.59022059769745</v>
      </c>
      <c r="C115" s="49">
        <v>0.31082849931818712</v>
      </c>
    </row>
    <row r="116" spans="1:9" x14ac:dyDescent="0.2">
      <c r="A116" s="49" t="s">
        <v>30</v>
      </c>
      <c r="B116" s="49">
        <v>770.3747490104372</v>
      </c>
      <c r="C116" s="49">
        <v>0.21694905167275219</v>
      </c>
    </row>
    <row r="117" spans="1:9" x14ac:dyDescent="0.2">
      <c r="A117" s="49" t="s">
        <v>31</v>
      </c>
      <c r="B117" s="49">
        <v>771.79122351996807</v>
      </c>
      <c r="C117" s="49">
        <v>0.26838924202119002</v>
      </c>
    </row>
    <row r="118" spans="1:9" x14ac:dyDescent="0.2">
      <c r="A118" s="49" t="s">
        <v>32</v>
      </c>
      <c r="B118" s="49">
        <v>781.5580337455109</v>
      </c>
      <c r="C118" s="49">
        <v>0.4398139066018274</v>
      </c>
    </row>
    <row r="119" spans="1:9" x14ac:dyDescent="0.2">
      <c r="A119" s="49" t="s">
        <v>33</v>
      </c>
      <c r="B119" s="49">
        <v>832.08320811188355</v>
      </c>
      <c r="C119" s="49">
        <v>0.55098370770846239</v>
      </c>
    </row>
    <row r="120" spans="1:9" x14ac:dyDescent="0.2">
      <c r="A120" s="49" t="s">
        <v>211</v>
      </c>
      <c r="B120" s="49">
        <v>815.60026308720421</v>
      </c>
      <c r="C120" s="49">
        <v>0.44693989753699037</v>
      </c>
    </row>
    <row r="121" spans="1:9" x14ac:dyDescent="0.2">
      <c r="A121" s="49" t="s">
        <v>35</v>
      </c>
      <c r="B121" s="49">
        <v>797.04762551150247</v>
      </c>
      <c r="C121" s="49">
        <v>0.29809886317491147</v>
      </c>
    </row>
    <row r="122" spans="1:9" x14ac:dyDescent="0.2">
      <c r="A122" s="49" t="s">
        <v>212</v>
      </c>
      <c r="B122" s="49">
        <v>813.79357793907752</v>
      </c>
      <c r="C122" s="49">
        <v>0.35806493127629047</v>
      </c>
    </row>
    <row r="123" spans="1:9" x14ac:dyDescent="0.2">
      <c r="A123" s="49" t="s">
        <v>37</v>
      </c>
      <c r="B123" s="49">
        <v>816.44428586515608</v>
      </c>
      <c r="C123" s="49">
        <v>0.4924085601245049</v>
      </c>
    </row>
    <row r="124" spans="1:9" x14ac:dyDescent="0.2">
      <c r="A124" s="49" t="s">
        <v>38</v>
      </c>
      <c r="B124" s="49">
        <v>831.54879224434137</v>
      </c>
      <c r="C124" s="49">
        <v>0.40619731288116623</v>
      </c>
    </row>
    <row r="125" spans="1:9" x14ac:dyDescent="0.2">
      <c r="A125" s="49" t="s">
        <v>39</v>
      </c>
      <c r="B125" s="49">
        <v>986.85186849768456</v>
      </c>
      <c r="C125" s="49">
        <v>0.41929741089170275</v>
      </c>
    </row>
    <row r="126" spans="1:9" x14ac:dyDescent="0.2">
      <c r="A126" s="101" t="s">
        <v>213</v>
      </c>
      <c r="B126" s="49">
        <v>878.60811995635584</v>
      </c>
      <c r="C126" s="49">
        <v>0.57978359661681045</v>
      </c>
    </row>
    <row r="127" spans="1:9" x14ac:dyDescent="0.2">
      <c r="A127" s="101" t="s">
        <v>29</v>
      </c>
      <c r="B127" s="49">
        <v>834.84496985175008</v>
      </c>
      <c r="C127" s="49">
        <v>0.5101902029594283</v>
      </c>
    </row>
    <row r="128" spans="1:9" x14ac:dyDescent="0.2">
      <c r="A128" s="101" t="s">
        <v>30</v>
      </c>
      <c r="B128" s="49">
        <v>914.63920485047083</v>
      </c>
      <c r="C128" s="49">
        <v>0.46283949161416432</v>
      </c>
    </row>
    <row r="129" spans="1:3" x14ac:dyDescent="0.2">
      <c r="A129" s="101" t="s">
        <v>31</v>
      </c>
      <c r="B129" s="49">
        <v>889.59676987497392</v>
      </c>
      <c r="C129" s="49">
        <v>0.4431131809718109</v>
      </c>
    </row>
    <row r="130" spans="1:3" x14ac:dyDescent="0.2">
      <c r="A130" s="101" t="s">
        <v>32</v>
      </c>
      <c r="B130" s="49">
        <v>910.12886933115556</v>
      </c>
      <c r="C130" s="49">
        <v>0.4382446903838082</v>
      </c>
    </row>
    <row r="131" spans="1:3" x14ac:dyDescent="0.2">
      <c r="A131" s="101" t="s">
        <v>33</v>
      </c>
      <c r="B131" s="49">
        <v>963.06278041431608</v>
      </c>
      <c r="C131" s="49">
        <v>0.41881217509789692</v>
      </c>
    </row>
    <row r="132" spans="1:3" x14ac:dyDescent="0.2">
      <c r="A132" s="101" t="s">
        <v>211</v>
      </c>
      <c r="B132" s="49">
        <v>982.17318446109027</v>
      </c>
      <c r="C132" s="49">
        <v>0.15946363689075296</v>
      </c>
    </row>
    <row r="133" spans="1:3" x14ac:dyDescent="0.2">
      <c r="A133" s="101" t="s">
        <v>35</v>
      </c>
      <c r="B133" s="49">
        <v>985.67781669823955</v>
      </c>
      <c r="C133" s="49">
        <v>0</v>
      </c>
    </row>
    <row r="134" spans="1:3" x14ac:dyDescent="0.2">
      <c r="A134" s="101" t="s">
        <v>212</v>
      </c>
      <c r="B134" s="49">
        <v>988.03757163520788</v>
      </c>
      <c r="C134" s="49">
        <v>0.20907904247958015</v>
      </c>
    </row>
    <row r="135" spans="1:3" x14ac:dyDescent="0.2">
      <c r="A135" s="101" t="s">
        <v>37</v>
      </c>
      <c r="B135" s="49">
        <v>1008.4558980960541</v>
      </c>
      <c r="C135" s="49">
        <v>0.3306880762346317</v>
      </c>
    </row>
    <row r="136" spans="1:3" x14ac:dyDescent="0.2">
      <c r="A136" s="101" t="s">
        <v>38</v>
      </c>
      <c r="B136" s="49">
        <v>1013.3412373539269</v>
      </c>
      <c r="C136" s="49">
        <v>0.3621210406455409</v>
      </c>
    </row>
    <row r="137" spans="1:3" x14ac:dyDescent="0.2">
      <c r="A137" s="101" t="s">
        <v>39</v>
      </c>
      <c r="B137" s="49">
        <v>1265.5485078510844</v>
      </c>
      <c r="C137" s="49">
        <v>0.41964291993711494</v>
      </c>
    </row>
    <row r="138" spans="1:3" x14ac:dyDescent="0.2">
      <c r="A138" s="101" t="s">
        <v>214</v>
      </c>
      <c r="B138" s="49">
        <v>1016.4102128388724</v>
      </c>
      <c r="C138" s="49">
        <v>0.6127838567197349</v>
      </c>
    </row>
    <row r="139" spans="1:3" x14ac:dyDescent="0.2">
      <c r="A139" s="101" t="s">
        <v>29</v>
      </c>
      <c r="B139" s="49">
        <v>995.5525973044621</v>
      </c>
      <c r="C139" s="49">
        <v>0.34242268082220628</v>
      </c>
    </row>
    <row r="140" spans="1:3" x14ac:dyDescent="0.2">
      <c r="A140" s="101" t="s">
        <v>30</v>
      </c>
      <c r="B140" s="49">
        <v>1066.1306216185369</v>
      </c>
      <c r="C140" s="49">
        <v>0.32221929473391808</v>
      </c>
    </row>
    <row r="141" spans="1:3" x14ac:dyDescent="0.2">
      <c r="A141" s="101" t="s">
        <v>31</v>
      </c>
      <c r="B141" s="49">
        <v>1074.1166631821034</v>
      </c>
      <c r="C141" s="49">
        <v>0.34242268082220628</v>
      </c>
    </row>
    <row r="142" spans="1:3" x14ac:dyDescent="0.2">
      <c r="A142" s="101" t="s">
        <v>32</v>
      </c>
      <c r="B142" s="49">
        <v>1076.3772847631044</v>
      </c>
      <c r="C142" s="49">
        <v>0.43136376415898736</v>
      </c>
    </row>
    <row r="143" spans="1:3" x14ac:dyDescent="0.2">
      <c r="A143" s="101" t="s">
        <v>33</v>
      </c>
      <c r="B143" s="49">
        <v>1140.3441487049679</v>
      </c>
      <c r="C143" s="49">
        <v>0.17609125905568124</v>
      </c>
    </row>
    <row r="144" spans="1:3" x14ac:dyDescent="0.2">
      <c r="A144" s="101" t="s">
        <v>211</v>
      </c>
      <c r="B144" s="49">
        <v>1167.2022416173638</v>
      </c>
      <c r="C144" s="49">
        <v>0.23044892137827466</v>
      </c>
    </row>
    <row r="145" spans="1:3" x14ac:dyDescent="0.2">
      <c r="A145" s="101" t="s">
        <v>35</v>
      </c>
      <c r="B145" s="49">
        <v>1144.2221715495575</v>
      </c>
      <c r="C145" s="49">
        <v>4.1392685158222794E-2</v>
      </c>
    </row>
    <row r="146" spans="1:3" x14ac:dyDescent="0.2">
      <c r="A146" s="101" t="s">
        <v>212</v>
      </c>
      <c r="B146" s="49">
        <v>1142.1899274053308</v>
      </c>
      <c r="C146" s="49">
        <v>0.14612803567823979</v>
      </c>
    </row>
    <row r="147" spans="1:3" x14ac:dyDescent="0.2">
      <c r="A147" s="101" t="s">
        <v>37</v>
      </c>
      <c r="B147" s="49">
        <v>1160.9990617967162</v>
      </c>
      <c r="C147" s="49">
        <v>0.32221929473391808</v>
      </c>
    </row>
    <row r="148" spans="1:3" x14ac:dyDescent="0.2">
      <c r="A148" s="101" t="s">
        <v>38</v>
      </c>
      <c r="B148" s="49">
        <v>1154.5215417024945</v>
      </c>
      <c r="C148" s="49">
        <v>0.41497334797081703</v>
      </c>
    </row>
    <row r="149" spans="1:3" x14ac:dyDescent="0.2">
      <c r="A149" s="101" t="s">
        <v>39</v>
      </c>
      <c r="B149" s="49">
        <v>1390.4438548086569</v>
      </c>
      <c r="C149" s="49">
        <v>0.3979400086720376</v>
      </c>
    </row>
    <row r="150" spans="1:3" x14ac:dyDescent="0.2">
      <c r="A150" s="101" t="s">
        <v>215</v>
      </c>
      <c r="B150" s="49">
        <v>1111.2737217517556</v>
      </c>
      <c r="C150" s="49">
        <v>0.53147891704225581</v>
      </c>
    </row>
    <row r="151" spans="1:3" x14ac:dyDescent="0.2">
      <c r="A151" s="101" t="s">
        <v>29</v>
      </c>
      <c r="B151" s="49">
        <v>1094.9379279808841</v>
      </c>
      <c r="C151" s="49">
        <v>0.41497334797081703</v>
      </c>
    </row>
    <row r="152" spans="1:3" x14ac:dyDescent="0.2">
      <c r="A152" s="101" t="s">
        <v>30</v>
      </c>
      <c r="B152" s="49">
        <v>1148.6834585382298</v>
      </c>
      <c r="C152" s="49">
        <v>0.32221929473391808</v>
      </c>
    </row>
    <row r="153" spans="1:3" x14ac:dyDescent="0.2">
      <c r="A153" s="101" t="s">
        <v>31</v>
      </c>
      <c r="B153" s="49">
        <v>1163.3138408424722</v>
      </c>
      <c r="C153" s="49">
        <v>0.3010299956639812</v>
      </c>
    </row>
    <row r="154" spans="1:3" x14ac:dyDescent="0.2">
      <c r="A154" s="101" t="s">
        <v>32</v>
      </c>
      <c r="B154" s="49">
        <v>1181.4623333019274</v>
      </c>
      <c r="C154" s="49">
        <v>0.2552725051033054</v>
      </c>
    </row>
    <row r="155" spans="1:3" x14ac:dyDescent="0.2">
      <c r="A155" s="101" t="s">
        <v>33</v>
      </c>
      <c r="B155" s="49">
        <v>1245.9443300228506</v>
      </c>
      <c r="C155" s="49">
        <v>0.2552725051033054</v>
      </c>
    </row>
    <row r="156" spans="1:3" x14ac:dyDescent="0.2">
      <c r="A156" s="101" t="s">
        <v>211</v>
      </c>
      <c r="B156" s="49">
        <v>1251.7740524577159</v>
      </c>
      <c r="C156" s="49">
        <v>0.23044892137827466</v>
      </c>
    </row>
    <row r="157" spans="1:3" x14ac:dyDescent="0.2">
      <c r="A157" s="101" t="s">
        <v>35</v>
      </c>
      <c r="B157" s="49">
        <v>1229.0464300738695</v>
      </c>
      <c r="C157" s="49">
        <v>-0.22184874961636047</v>
      </c>
    </row>
    <row r="158" spans="1:3" x14ac:dyDescent="0.2">
      <c r="A158" s="101" t="s">
        <v>212</v>
      </c>
      <c r="B158" s="49">
        <v>1239.8757044274971</v>
      </c>
      <c r="C158" s="49">
        <v>0.11394335230683582</v>
      </c>
    </row>
    <row r="159" spans="1:3" x14ac:dyDescent="0.2">
      <c r="A159" s="101" t="s">
        <v>37</v>
      </c>
      <c r="B159" s="49">
        <v>1295.652390914976</v>
      </c>
      <c r="C159" s="49">
        <v>0.3010299956639812</v>
      </c>
    </row>
    <row r="160" spans="1:3" x14ac:dyDescent="0.2">
      <c r="A160" s="101" t="s">
        <v>38</v>
      </c>
      <c r="B160" s="49">
        <v>1310.388242672306</v>
      </c>
      <c r="C160" s="49">
        <v>0.3010299956639812</v>
      </c>
    </row>
    <row r="161" spans="1:3" x14ac:dyDescent="0.2">
      <c r="A161" s="101" t="s">
        <v>39</v>
      </c>
      <c r="B161" s="49">
        <v>1589.1126249296826</v>
      </c>
      <c r="C161" s="49">
        <v>0.32221929473391808</v>
      </c>
    </row>
    <row r="162" spans="1:3" x14ac:dyDescent="0.2">
      <c r="A162" s="101" t="s">
        <v>216</v>
      </c>
      <c r="B162" s="49">
        <v>1260.884697862612</v>
      </c>
      <c r="C162" s="49">
        <v>0.44715803134221921</v>
      </c>
    </row>
    <row r="163" spans="1:3" x14ac:dyDescent="0.2">
      <c r="A163" s="101" t="s">
        <v>29</v>
      </c>
      <c r="B163" s="49">
        <v>1292.3851387631275</v>
      </c>
      <c r="C163" s="49">
        <v>0.3010299956639812</v>
      </c>
    </row>
    <row r="164" spans="1:3" x14ac:dyDescent="0.2">
      <c r="A164" s="101" t="s">
        <v>30</v>
      </c>
      <c r="B164" s="49">
        <v>1342.0484474584991</v>
      </c>
      <c r="C164" s="49">
        <v>0.2552725051033054</v>
      </c>
    </row>
    <row r="165" spans="1:3" x14ac:dyDescent="0.2">
      <c r="A165" s="101" t="s">
        <v>31</v>
      </c>
      <c r="B165" s="49">
        <v>1332.8951291707076</v>
      </c>
      <c r="C165" s="49">
        <v>0.3010299956639812</v>
      </c>
    </row>
    <row r="166" spans="1:3" x14ac:dyDescent="0.2">
      <c r="A166" s="101" t="s">
        <v>32</v>
      </c>
      <c r="B166" s="49">
        <v>1339.2308158507224</v>
      </c>
      <c r="C166" s="49">
        <v>0.23044892137827466</v>
      </c>
    </row>
    <row r="167" spans="1:3" x14ac:dyDescent="0.2">
      <c r="A167" s="101" t="s">
        <v>33</v>
      </c>
      <c r="B167" s="49">
        <v>1426.1495715761657</v>
      </c>
      <c r="C167" s="49">
        <v>0.2552725051033054</v>
      </c>
    </row>
    <row r="168" spans="1:3" x14ac:dyDescent="0.2">
      <c r="A168" s="101" t="s">
        <v>211</v>
      </c>
      <c r="B168" s="49">
        <v>1409.1902435052666</v>
      </c>
      <c r="C168" s="49">
        <v>0.27875360095283025</v>
      </c>
    </row>
    <row r="169" spans="1:3" x14ac:dyDescent="0.2">
      <c r="A169" s="101" t="s">
        <v>35</v>
      </c>
      <c r="B169" s="49">
        <v>1381.6639120418492</v>
      </c>
      <c r="C169" s="49">
        <v>0.14612803567823979</v>
      </c>
    </row>
    <row r="170" spans="1:3" x14ac:dyDescent="0.2">
      <c r="A170" s="101" t="s">
        <v>212</v>
      </c>
      <c r="B170" s="49">
        <v>1385.1694840752677</v>
      </c>
      <c r="C170" s="49">
        <v>0.14612803567823979</v>
      </c>
    </row>
    <row r="171" spans="1:3" x14ac:dyDescent="0.2">
      <c r="A171" s="101" t="s">
        <v>37</v>
      </c>
      <c r="B171" s="49">
        <v>1368.1179182779467</v>
      </c>
      <c r="C171" s="49">
        <v>0.32221929473391808</v>
      </c>
    </row>
    <row r="172" spans="1:3" x14ac:dyDescent="0.2">
      <c r="A172" s="101" t="s">
        <v>38</v>
      </c>
      <c r="B172" s="49">
        <v>1380.2656665770921</v>
      </c>
      <c r="C172" s="49">
        <v>0.32221929473391808</v>
      </c>
    </row>
    <row r="173" spans="1:3" x14ac:dyDescent="0.2">
      <c r="A173" s="101" t="s">
        <v>39</v>
      </c>
      <c r="B173" s="49">
        <v>1704.912945986405</v>
      </c>
      <c r="C173" s="49">
        <v>0.32221929473391808</v>
      </c>
    </row>
    <row r="174" spans="1:3" x14ac:dyDescent="0.2">
      <c r="A174" s="101" t="s">
        <v>217</v>
      </c>
      <c r="B174" s="49">
        <v>1387.3066052845511</v>
      </c>
      <c r="C174" s="49">
        <v>0.5563025007672866</v>
      </c>
    </row>
    <row r="175" spans="1:3" x14ac:dyDescent="0.2">
      <c r="A175" s="101" t="s">
        <v>29</v>
      </c>
      <c r="B175" s="49">
        <v>1393.0632314821078</v>
      </c>
      <c r="C175" s="49">
        <v>0.34242268082220628</v>
      </c>
    </row>
    <row r="176" spans="1:3" x14ac:dyDescent="0.2">
      <c r="A176" s="101" t="s">
        <v>30</v>
      </c>
      <c r="B176" s="49">
        <v>1490.8745891335875</v>
      </c>
      <c r="C176" s="49">
        <v>0.36172783601759284</v>
      </c>
    </row>
    <row r="177" spans="1:3" x14ac:dyDescent="0.2">
      <c r="A177" s="101" t="s">
        <v>31</v>
      </c>
      <c r="B177" s="49">
        <v>1458.0719783172167</v>
      </c>
      <c r="C177" s="49">
        <v>0.32221929473391808</v>
      </c>
    </row>
    <row r="178" spans="1:3" x14ac:dyDescent="0.2">
      <c r="A178" s="101" t="s">
        <v>32</v>
      </c>
      <c r="B178" s="49">
        <v>1462.2267340664791</v>
      </c>
      <c r="C178" s="49">
        <v>0.2552725051033054</v>
      </c>
    </row>
    <row r="179" spans="1:3" x14ac:dyDescent="0.2">
      <c r="A179" s="101" t="s">
        <v>33</v>
      </c>
      <c r="B179" s="49">
        <v>1551.9753652804623</v>
      </c>
      <c r="C179" s="49">
        <v>0.20411998265592324</v>
      </c>
    </row>
    <row r="180" spans="1:3" x14ac:dyDescent="0.2">
      <c r="A180" s="101" t="s">
        <v>211</v>
      </c>
      <c r="B180" s="49">
        <v>1546.7572275292841</v>
      </c>
      <c r="C180" s="49">
        <v>0.17609125905568124</v>
      </c>
    </row>
    <row r="181" spans="1:3" x14ac:dyDescent="0.2">
      <c r="A181" s="101" t="s">
        <v>35</v>
      </c>
      <c r="B181" s="49">
        <v>1542.0414371593083</v>
      </c>
      <c r="C181" s="49">
        <v>-4.5757490560672381E-2</v>
      </c>
    </row>
    <row r="182" spans="1:3" x14ac:dyDescent="0.2">
      <c r="A182" s="101" t="s">
        <v>212</v>
      </c>
      <c r="B182" s="49">
        <v>1575.4366252078876</v>
      </c>
      <c r="C182" s="49">
        <v>0.11394335230683582</v>
      </c>
    </row>
    <row r="183" spans="1:3" x14ac:dyDescent="0.2">
      <c r="A183" s="101" t="s">
        <v>37</v>
      </c>
      <c r="B183" s="49">
        <v>1543.3364335376157</v>
      </c>
      <c r="C183" s="49">
        <v>0.20411998265592324</v>
      </c>
    </row>
    <row r="184" spans="1:3" x14ac:dyDescent="0.2">
      <c r="A184" s="101" t="s">
        <v>38</v>
      </c>
      <c r="B184" s="49">
        <v>1573.1207473355339</v>
      </c>
      <c r="C184" s="49">
        <v>0.23044892137827466</v>
      </c>
    </row>
    <row r="185" spans="1:3" x14ac:dyDescent="0.2">
      <c r="A185" s="101" t="s">
        <v>39</v>
      </c>
      <c r="B185" s="49">
        <v>1977.9235313651252</v>
      </c>
      <c r="C185" s="49">
        <v>0.2552725051033054</v>
      </c>
    </row>
    <row r="186" spans="1:3" x14ac:dyDescent="0.2">
      <c r="A186" s="101" t="s">
        <v>218</v>
      </c>
      <c r="B186" s="49">
        <v>1538.5633529964109</v>
      </c>
      <c r="C186" s="49">
        <v>0.53147891704225581</v>
      </c>
    </row>
    <row r="187" spans="1:3" x14ac:dyDescent="0.2">
      <c r="A187" s="101" t="s">
        <v>29</v>
      </c>
      <c r="B187" s="49">
        <v>1552.9481328486911</v>
      </c>
      <c r="C187" s="49">
        <v>0.43136376415898736</v>
      </c>
    </row>
    <row r="188" spans="1:3" x14ac:dyDescent="0.2">
      <c r="A188" s="101" t="s">
        <v>30</v>
      </c>
      <c r="B188" s="49">
        <v>1650.322840191694</v>
      </c>
      <c r="C188" s="49">
        <v>0.2552725051033054</v>
      </c>
    </row>
    <row r="189" spans="1:3" x14ac:dyDescent="0.2">
      <c r="A189" s="101" t="s">
        <v>31</v>
      </c>
      <c r="B189" s="49">
        <v>1630.3179944740832</v>
      </c>
      <c r="C189" s="49">
        <v>0.14612803567823979</v>
      </c>
    </row>
    <row r="190" spans="1:3" x14ac:dyDescent="0.2">
      <c r="A190" s="101" t="s">
        <v>32</v>
      </c>
      <c r="B190" s="49">
        <v>1692.1566953517442</v>
      </c>
      <c r="C190" s="49">
        <v>0.17609125905568124</v>
      </c>
    </row>
    <row r="191" spans="1:3" x14ac:dyDescent="0.2">
      <c r="A191" s="101" t="s">
        <v>33</v>
      </c>
      <c r="B191" s="49">
        <v>1826.7409197363038</v>
      </c>
      <c r="C191" s="49">
        <v>0.11394335230683582</v>
      </c>
    </row>
    <row r="192" spans="1:3" x14ac:dyDescent="0.2">
      <c r="A192" s="101" t="s">
        <v>211</v>
      </c>
      <c r="B192" s="49">
        <v>1777.6180306636363</v>
      </c>
      <c r="C192" s="49">
        <v>0.23044892137827466</v>
      </c>
    </row>
    <row r="193" spans="1:3" x14ac:dyDescent="0.2">
      <c r="A193" s="101" t="s">
        <v>35</v>
      </c>
      <c r="B193" s="49">
        <v>1769.1795025030747</v>
      </c>
      <c r="C193" s="49">
        <v>7.9181246047625858E-2</v>
      </c>
    </row>
    <row r="194" spans="1:3" x14ac:dyDescent="0.2">
      <c r="A194" s="101" t="s">
        <v>212</v>
      </c>
      <c r="B194" s="49">
        <v>1812.0330166794149</v>
      </c>
      <c r="C194" s="49">
        <v>4.1392685158222794E-2</v>
      </c>
    </row>
    <row r="195" spans="1:3" x14ac:dyDescent="0.2">
      <c r="A195" s="101" t="s">
        <v>37</v>
      </c>
      <c r="B195" s="49">
        <v>1793.4617735936451</v>
      </c>
      <c r="C195" s="49">
        <v>0.11394335230683582</v>
      </c>
    </row>
    <row r="196" spans="1:3" x14ac:dyDescent="0.2">
      <c r="A196" s="101" t="s">
        <v>38</v>
      </c>
      <c r="B196" s="49">
        <v>1824.2436047240881</v>
      </c>
      <c r="C196" s="49">
        <v>0.20411998265592324</v>
      </c>
    </row>
    <row r="197" spans="1:3" x14ac:dyDescent="0.2">
      <c r="A197" s="101" t="s">
        <v>39</v>
      </c>
      <c r="B197" s="49">
        <v>2283.7021192382263</v>
      </c>
      <c r="C197" s="49">
        <v>0.2552725051033054</v>
      </c>
    </row>
    <row r="198" spans="1:3" x14ac:dyDescent="0.2">
      <c r="A198" s="101" t="s">
        <v>219</v>
      </c>
      <c r="B198" s="49">
        <v>1799.8622388694255</v>
      </c>
      <c r="C198" s="49">
        <v>0.42813479402878879</v>
      </c>
    </row>
    <row r="199" spans="1:3" x14ac:dyDescent="0.2">
      <c r="A199" s="101" t="s">
        <v>29</v>
      </c>
      <c r="B199" s="49">
        <v>1831.0299284579694</v>
      </c>
      <c r="C199" s="49">
        <v>0.32428245529769273</v>
      </c>
    </row>
    <row r="200" spans="1:3" x14ac:dyDescent="0.2">
      <c r="A200" s="101" t="s">
        <v>30</v>
      </c>
      <c r="B200" s="49">
        <v>1927.275037087664</v>
      </c>
      <c r="C200" s="49">
        <v>0.20139712432045145</v>
      </c>
    </row>
    <row r="201" spans="1:3" x14ac:dyDescent="0.2">
      <c r="A201" s="101" t="s">
        <v>31</v>
      </c>
      <c r="B201" s="49">
        <v>1923.4334659865881</v>
      </c>
      <c r="C201" s="49">
        <v>0.19589965240923368</v>
      </c>
    </row>
    <row r="202" spans="1:3" x14ac:dyDescent="0.2">
      <c r="A202" s="101" t="s">
        <v>32</v>
      </c>
      <c r="B202" s="49">
        <v>1956.2162354730829</v>
      </c>
      <c r="C202" s="49">
        <v>0.21218760440395779</v>
      </c>
    </row>
    <row r="203" spans="1:3" x14ac:dyDescent="0.2">
      <c r="A203" s="101" t="s">
        <v>33</v>
      </c>
      <c r="B203" s="49">
        <v>2077.9862767544187</v>
      </c>
      <c r="C203" s="49">
        <v>0.29003461136251862</v>
      </c>
    </row>
    <row r="204" spans="1:3" x14ac:dyDescent="0.2">
      <c r="A204" s="101" t="s">
        <v>211</v>
      </c>
      <c r="B204" s="49">
        <v>2035.1242111450795</v>
      </c>
      <c r="C204" s="49">
        <v>0.27184160653650002</v>
      </c>
    </row>
    <row r="205" spans="1:3" x14ac:dyDescent="0.2">
      <c r="A205" s="101" t="s">
        <v>35</v>
      </c>
      <c r="B205" s="49">
        <v>1991.8658385288177</v>
      </c>
      <c r="C205" s="49">
        <v>3.7426497940624998E-2</v>
      </c>
    </row>
    <row r="206" spans="1:3" x14ac:dyDescent="0.2">
      <c r="A206" s="101" t="s">
        <v>212</v>
      </c>
      <c r="B206" s="49">
        <v>2036.8664845055364</v>
      </c>
      <c r="C206" s="49">
        <v>0.2528530309798947</v>
      </c>
    </row>
    <row r="207" spans="1:3" x14ac:dyDescent="0.2">
      <c r="A207" s="101" t="s">
        <v>37</v>
      </c>
      <c r="B207" s="49">
        <v>2049.2766082538992</v>
      </c>
      <c r="C207" s="49">
        <v>0.421603926869831</v>
      </c>
    </row>
    <row r="208" spans="1:3" x14ac:dyDescent="0.2">
      <c r="A208" s="101" t="s">
        <v>38</v>
      </c>
      <c r="B208" s="49">
        <v>2121.9835003389294</v>
      </c>
      <c r="C208" s="49">
        <v>0.34242268082220628</v>
      </c>
    </row>
    <row r="209" spans="1:3" x14ac:dyDescent="0.2">
      <c r="A209" s="101" t="s">
        <v>39</v>
      </c>
      <c r="B209" s="49">
        <v>2662.4296531008949</v>
      </c>
      <c r="C209" s="49">
        <v>0.3222192947339193</v>
      </c>
    </row>
    <row r="210" spans="1:3" x14ac:dyDescent="0.2">
      <c r="A210" s="101" t="s">
        <v>220</v>
      </c>
      <c r="B210" s="49">
        <v>2067.8053526858334</v>
      </c>
      <c r="C210" s="49">
        <v>0.51851393987788741</v>
      </c>
    </row>
    <row r="211" spans="1:3" x14ac:dyDescent="0.2">
      <c r="A211" s="101" t="s">
        <v>29</v>
      </c>
      <c r="B211" s="49">
        <v>2123.9328441304228</v>
      </c>
      <c r="C211" s="49">
        <v>0.34242268082220628</v>
      </c>
    </row>
    <row r="212" spans="1:3" x14ac:dyDescent="0.2">
      <c r="A212" s="101" t="s">
        <v>30</v>
      </c>
      <c r="B212" s="49">
        <v>2210.5608016603414</v>
      </c>
      <c r="C212" s="49">
        <v>0.34242268082220628</v>
      </c>
    </row>
    <row r="213" spans="1:3" x14ac:dyDescent="0.2">
      <c r="A213" s="101" t="s">
        <v>31</v>
      </c>
      <c r="B213" s="49">
        <v>2229.3782748824597</v>
      </c>
      <c r="C213" s="49">
        <v>0.38021124171160603</v>
      </c>
    </row>
    <row r="214" spans="1:3" x14ac:dyDescent="0.2">
      <c r="A214" s="101" t="s">
        <v>32</v>
      </c>
      <c r="B214" s="49"/>
      <c r="C214" s="49"/>
    </row>
    <row r="215" spans="1:3" x14ac:dyDescent="0.2">
      <c r="A215" s="101" t="s">
        <v>33</v>
      </c>
      <c r="B215" s="49"/>
      <c r="C215" s="49"/>
    </row>
    <row r="216" spans="1:3" x14ac:dyDescent="0.2">
      <c r="A216" s="101" t="s">
        <v>211</v>
      </c>
      <c r="B216" s="49"/>
      <c r="C216" s="49"/>
    </row>
    <row r="217" spans="1:3" x14ac:dyDescent="0.2">
      <c r="A217" s="101" t="s">
        <v>35</v>
      </c>
      <c r="B217" s="49"/>
      <c r="C217" s="49"/>
    </row>
    <row r="218" spans="1:3" x14ac:dyDescent="0.2">
      <c r="A218" s="101" t="s">
        <v>212</v>
      </c>
      <c r="B218" s="49"/>
      <c r="C218" s="49"/>
    </row>
    <row r="219" spans="1:3" x14ac:dyDescent="0.2">
      <c r="A219" s="101" t="s">
        <v>37</v>
      </c>
      <c r="B219" s="49"/>
      <c r="C219" s="49"/>
    </row>
    <row r="220" spans="1:3" x14ac:dyDescent="0.2">
      <c r="A220" s="101" t="s">
        <v>38</v>
      </c>
      <c r="B220" s="49"/>
      <c r="C220" s="49"/>
    </row>
    <row r="221" spans="1:3" x14ac:dyDescent="0.2">
      <c r="A221" s="101" t="s">
        <v>39</v>
      </c>
      <c r="B221" s="49"/>
      <c r="C221" s="49"/>
    </row>
    <row r="222" spans="1:3" x14ac:dyDescent="0.2">
      <c r="A222" s="101"/>
      <c r="B222" s="49"/>
      <c r="C222" s="49"/>
    </row>
    <row r="223" spans="1:3" x14ac:dyDescent="0.2">
      <c r="A223" s="101"/>
      <c r="B223" s="49"/>
      <c r="C223" s="49"/>
    </row>
    <row r="224" spans="1:3" x14ac:dyDescent="0.2">
      <c r="A224" s="101"/>
      <c r="B224" s="49"/>
      <c r="C224" s="49"/>
    </row>
    <row r="225" spans="1:3" x14ac:dyDescent="0.2">
      <c r="A225" s="101"/>
      <c r="B225" s="49"/>
      <c r="C225" s="49"/>
    </row>
    <row r="226" spans="1:3" x14ac:dyDescent="0.2">
      <c r="A226" s="101"/>
      <c r="B226" s="49"/>
      <c r="C226" s="49"/>
    </row>
    <row r="227" spans="1:3" x14ac:dyDescent="0.2">
      <c r="A227" s="101"/>
      <c r="B227" s="49"/>
      <c r="C227" s="49"/>
    </row>
    <row r="228" spans="1:3" x14ac:dyDescent="0.2">
      <c r="A228" s="101"/>
      <c r="B228" s="49"/>
      <c r="C228" s="49"/>
    </row>
    <row r="229" spans="1:3" x14ac:dyDescent="0.2">
      <c r="A229" s="101"/>
      <c r="B229" s="49"/>
      <c r="C229" s="49"/>
    </row>
    <row r="230" spans="1:3" x14ac:dyDescent="0.2">
      <c r="A230" s="101"/>
      <c r="B230" s="49"/>
      <c r="C230" s="49"/>
    </row>
    <row r="231" spans="1:3" x14ac:dyDescent="0.2">
      <c r="A231" s="101"/>
      <c r="B231" s="49"/>
      <c r="C231" s="49"/>
    </row>
    <row r="232" spans="1:3" x14ac:dyDescent="0.2">
      <c r="A232" s="101"/>
      <c r="B232" s="49"/>
      <c r="C232" s="49"/>
    </row>
    <row r="233" spans="1:3" x14ac:dyDescent="0.2">
      <c r="A233" s="101"/>
      <c r="B233" s="49"/>
      <c r="C233" s="49"/>
    </row>
    <row r="234" spans="1:3" x14ac:dyDescent="0.2">
      <c r="A234" s="101"/>
      <c r="B234" s="49"/>
      <c r="C234" s="49"/>
    </row>
    <row r="235" spans="1:3" x14ac:dyDescent="0.2">
      <c r="A235" s="101"/>
      <c r="B235" s="49"/>
      <c r="C235" s="49"/>
    </row>
    <row r="236" spans="1:3" x14ac:dyDescent="0.2">
      <c r="A236" s="101"/>
      <c r="B236" s="49"/>
      <c r="C236" s="49"/>
    </row>
    <row r="237" spans="1:3" x14ac:dyDescent="0.2">
      <c r="A237" s="49"/>
      <c r="B237" s="49"/>
      <c r="C237" s="49"/>
    </row>
    <row r="238" spans="1:3" x14ac:dyDescent="0.2">
      <c r="A238" s="49"/>
      <c r="B238" s="49"/>
      <c r="C238" s="49"/>
    </row>
    <row r="239" spans="1:3" x14ac:dyDescent="0.2">
      <c r="A239" s="49"/>
      <c r="B239" s="49"/>
      <c r="C239" s="49"/>
    </row>
    <row r="240" spans="1:3" x14ac:dyDescent="0.2">
      <c r="A240" s="49"/>
      <c r="B240" s="49"/>
      <c r="C240" s="49"/>
    </row>
    <row r="241" spans="1:3" x14ac:dyDescent="0.2">
      <c r="A241" s="49"/>
      <c r="B241" s="49"/>
      <c r="C241" s="49"/>
    </row>
    <row r="242" spans="1:3" x14ac:dyDescent="0.2">
      <c r="A242" s="49"/>
      <c r="B242" s="49"/>
      <c r="C242" s="49"/>
    </row>
    <row r="243" spans="1:3" x14ac:dyDescent="0.2">
      <c r="A243" s="49"/>
      <c r="B243" s="49"/>
      <c r="C243" s="49"/>
    </row>
    <row r="244" spans="1:3" x14ac:dyDescent="0.2">
      <c r="A244" s="49"/>
      <c r="B244" s="49"/>
      <c r="C244" s="49"/>
    </row>
    <row r="245" spans="1:3" x14ac:dyDescent="0.2">
      <c r="A245" s="49"/>
      <c r="B245" s="49"/>
      <c r="C245" s="49"/>
    </row>
    <row r="246" spans="1:3" x14ac:dyDescent="0.2">
      <c r="A246" s="49"/>
      <c r="B246" s="49"/>
      <c r="C246" s="49"/>
    </row>
    <row r="247" spans="1:3" x14ac:dyDescent="0.2">
      <c r="A247" s="49"/>
      <c r="B247" s="49"/>
      <c r="C247" s="49"/>
    </row>
    <row r="248" spans="1:3" x14ac:dyDescent="0.2">
      <c r="A248" s="49"/>
      <c r="B248" s="49"/>
      <c r="C248" s="49"/>
    </row>
    <row r="249" spans="1:3" x14ac:dyDescent="0.2">
      <c r="A249" s="49"/>
      <c r="B249" s="49"/>
      <c r="C249" s="49"/>
    </row>
    <row r="250" spans="1:3" x14ac:dyDescent="0.2">
      <c r="A250" s="49"/>
      <c r="B250" s="49"/>
      <c r="C250" s="49"/>
    </row>
    <row r="251" spans="1:3" x14ac:dyDescent="0.2">
      <c r="B251" s="49"/>
      <c r="C251" s="49"/>
    </row>
    <row r="252" spans="1:3" x14ac:dyDescent="0.2">
      <c r="B252" s="49"/>
      <c r="C252" s="49"/>
    </row>
    <row r="253" spans="1:3" x14ac:dyDescent="0.2">
      <c r="B253" s="49"/>
      <c r="C253" s="49"/>
    </row>
    <row r="254" spans="1:3" x14ac:dyDescent="0.2">
      <c r="B254" s="49"/>
      <c r="C254" s="49"/>
    </row>
    <row r="255" spans="1:3" x14ac:dyDescent="0.2">
      <c r="B255" s="49"/>
      <c r="C255" s="49"/>
    </row>
    <row r="256" spans="1:3" x14ac:dyDescent="0.2">
      <c r="B256" s="49"/>
      <c r="C256" s="49"/>
    </row>
    <row r="257" spans="2:3" x14ac:dyDescent="0.2">
      <c r="B257" s="49"/>
      <c r="C257" s="49"/>
    </row>
    <row r="258" spans="2:3" x14ac:dyDescent="0.2">
      <c r="B258" s="49"/>
      <c r="C258" s="49"/>
    </row>
    <row r="259" spans="2:3" x14ac:dyDescent="0.2">
      <c r="B259" s="49"/>
      <c r="C259" s="49"/>
    </row>
    <row r="260" spans="2:3" x14ac:dyDescent="0.2">
      <c r="B260" s="49"/>
      <c r="C260" s="49"/>
    </row>
    <row r="261" spans="2:3" x14ac:dyDescent="0.2">
      <c r="B261" s="49"/>
      <c r="C261" s="49"/>
    </row>
    <row r="262" spans="2:3" x14ac:dyDescent="0.2">
      <c r="B262" s="49"/>
      <c r="C262" s="49"/>
    </row>
    <row r="263" spans="2:3" x14ac:dyDescent="0.2">
      <c r="B263" s="49"/>
      <c r="C263" s="49"/>
    </row>
    <row r="264" spans="2:3" x14ac:dyDescent="0.2">
      <c r="B264" s="49"/>
      <c r="C264" s="49"/>
    </row>
    <row r="265" spans="2:3" x14ac:dyDescent="0.2">
      <c r="B265" s="49"/>
      <c r="C265" s="49"/>
    </row>
    <row r="266" spans="2:3" x14ac:dyDescent="0.2">
      <c r="B266" s="49"/>
      <c r="C266" s="49"/>
    </row>
    <row r="267" spans="2:3" x14ac:dyDescent="0.2">
      <c r="B267" s="49"/>
      <c r="C267" s="49"/>
    </row>
    <row r="268" spans="2:3" x14ac:dyDescent="0.2">
      <c r="B268" s="49"/>
      <c r="C268" s="49"/>
    </row>
    <row r="269" spans="2:3" x14ac:dyDescent="0.2">
      <c r="B269" s="49"/>
      <c r="C269" s="49"/>
    </row>
    <row r="270" spans="2:3" x14ac:dyDescent="0.2">
      <c r="B270" s="49"/>
      <c r="C270" s="49"/>
    </row>
    <row r="271" spans="2:3" x14ac:dyDescent="0.2">
      <c r="B271" s="49"/>
      <c r="C271" s="49"/>
    </row>
    <row r="272" spans="2:3" x14ac:dyDescent="0.2">
      <c r="B272" s="49"/>
      <c r="C272" s="49"/>
    </row>
    <row r="273" spans="2:3" x14ac:dyDescent="0.2">
      <c r="B273" s="49"/>
      <c r="C273" s="49"/>
    </row>
    <row r="274" spans="2:3" x14ac:dyDescent="0.2">
      <c r="B274" s="49"/>
      <c r="C274" s="49"/>
    </row>
    <row r="275" spans="2:3" x14ac:dyDescent="0.2">
      <c r="B275" s="49"/>
      <c r="C275" s="49"/>
    </row>
    <row r="276" spans="2:3" x14ac:dyDescent="0.2">
      <c r="B276" s="49"/>
      <c r="C276" s="49"/>
    </row>
    <row r="277" spans="2:3" x14ac:dyDescent="0.2">
      <c r="B277" s="49"/>
      <c r="C277" s="49"/>
    </row>
    <row r="278" spans="2:3" x14ac:dyDescent="0.2">
      <c r="B278" s="49"/>
      <c r="C278" s="49"/>
    </row>
    <row r="279" spans="2:3" x14ac:dyDescent="0.2">
      <c r="B279" s="49"/>
      <c r="C279" s="49"/>
    </row>
    <row r="280" spans="2:3" x14ac:dyDescent="0.2">
      <c r="B280" s="49"/>
      <c r="C280" s="49"/>
    </row>
    <row r="281" spans="2:3" x14ac:dyDescent="0.2">
      <c r="B281" s="49"/>
      <c r="C281" s="49"/>
    </row>
    <row r="282" spans="2:3" x14ac:dyDescent="0.2">
      <c r="B282" s="49"/>
      <c r="C282" s="49"/>
    </row>
    <row r="283" spans="2:3" x14ac:dyDescent="0.2">
      <c r="B283" s="49"/>
      <c r="C283" s="49"/>
    </row>
    <row r="284" spans="2:3" x14ac:dyDescent="0.2">
      <c r="B284" s="49"/>
      <c r="C284" s="49"/>
    </row>
    <row r="285" spans="2:3" x14ac:dyDescent="0.2">
      <c r="B285" s="49"/>
      <c r="C285" s="49"/>
    </row>
    <row r="286" spans="2:3" x14ac:dyDescent="0.2">
      <c r="B286" s="49"/>
      <c r="C286" s="49"/>
    </row>
    <row r="287" spans="2:3" x14ac:dyDescent="0.2">
      <c r="B287" s="49"/>
      <c r="C287" s="49"/>
    </row>
    <row r="288" spans="2:3" x14ac:dyDescent="0.2">
      <c r="B288" s="49"/>
      <c r="C288" s="49"/>
    </row>
    <row r="289" spans="2:3" x14ac:dyDescent="0.2">
      <c r="B289" s="49"/>
      <c r="C289" s="49"/>
    </row>
    <row r="290" spans="2:3" x14ac:dyDescent="0.2">
      <c r="B290" s="49"/>
      <c r="C290" s="49"/>
    </row>
    <row r="291" spans="2:3" x14ac:dyDescent="0.2">
      <c r="B291" s="49"/>
      <c r="C291" s="49"/>
    </row>
    <row r="292" spans="2:3" x14ac:dyDescent="0.2">
      <c r="B292" s="49"/>
      <c r="C292" s="49"/>
    </row>
    <row r="293" spans="2:3" x14ac:dyDescent="0.2">
      <c r="B293" s="49"/>
      <c r="C293" s="49"/>
    </row>
    <row r="294" spans="2:3" x14ac:dyDescent="0.2">
      <c r="B294" s="49"/>
      <c r="C294" s="49"/>
    </row>
    <row r="295" spans="2:3" x14ac:dyDescent="0.2">
      <c r="B295" s="49"/>
      <c r="C295" s="49"/>
    </row>
    <row r="296" spans="2:3" x14ac:dyDescent="0.2">
      <c r="B296" s="49"/>
      <c r="C296" s="49"/>
    </row>
    <row r="297" spans="2:3" x14ac:dyDescent="0.2">
      <c r="B297" s="49"/>
      <c r="C297" s="49"/>
    </row>
    <row r="298" spans="2:3" x14ac:dyDescent="0.2">
      <c r="B298" s="49"/>
      <c r="C298" s="49"/>
    </row>
    <row r="299" spans="2:3" x14ac:dyDescent="0.2">
      <c r="B299" s="49"/>
      <c r="C299" s="49"/>
    </row>
    <row r="300" spans="2:3" x14ac:dyDescent="0.2">
      <c r="B300" s="49"/>
      <c r="C300" s="49"/>
    </row>
    <row r="301" spans="2:3" x14ac:dyDescent="0.2">
      <c r="B301" s="49"/>
      <c r="C301" s="49"/>
    </row>
    <row r="302" spans="2:3" x14ac:dyDescent="0.2">
      <c r="B302" s="49"/>
      <c r="C302" s="49"/>
    </row>
    <row r="303" spans="2:3" x14ac:dyDescent="0.2">
      <c r="B303" s="49"/>
      <c r="C303" s="49"/>
    </row>
    <row r="304" spans="2:3" x14ac:dyDescent="0.2">
      <c r="B304" s="49"/>
      <c r="C304" s="49"/>
    </row>
    <row r="305" spans="2:3" x14ac:dyDescent="0.2">
      <c r="B305" s="49"/>
      <c r="C305" s="49"/>
    </row>
    <row r="306" spans="2:3" x14ac:dyDescent="0.2">
      <c r="B306" s="49"/>
      <c r="C306" s="49"/>
    </row>
    <row r="307" spans="2:3" x14ac:dyDescent="0.2">
      <c r="B307" s="49"/>
      <c r="C307" s="49"/>
    </row>
    <row r="308" spans="2:3" x14ac:dyDescent="0.2">
      <c r="B308" s="49"/>
      <c r="C308" s="49"/>
    </row>
    <row r="309" spans="2:3" x14ac:dyDescent="0.2">
      <c r="B309" s="49"/>
      <c r="C309" s="49"/>
    </row>
    <row r="310" spans="2:3" x14ac:dyDescent="0.2">
      <c r="B310" s="49"/>
      <c r="C310" s="49"/>
    </row>
    <row r="311" spans="2:3" x14ac:dyDescent="0.2">
      <c r="B311" s="49"/>
      <c r="C311" s="49"/>
    </row>
    <row r="312" spans="2:3" x14ac:dyDescent="0.2">
      <c r="B312" s="49"/>
      <c r="C312" s="49"/>
    </row>
    <row r="313" spans="2:3" x14ac:dyDescent="0.2">
      <c r="B313" s="49"/>
      <c r="C313" s="49"/>
    </row>
    <row r="314" spans="2:3" x14ac:dyDescent="0.2">
      <c r="B314" s="49"/>
      <c r="C314" s="49"/>
    </row>
    <row r="315" spans="2:3" x14ac:dyDescent="0.2">
      <c r="B315" s="49"/>
      <c r="C315" s="49"/>
    </row>
    <row r="316" spans="2:3" x14ac:dyDescent="0.2">
      <c r="B316" s="49"/>
      <c r="C316" s="49"/>
    </row>
    <row r="317" spans="2:3" x14ac:dyDescent="0.2">
      <c r="B317" s="49"/>
      <c r="C317" s="49"/>
    </row>
    <row r="318" spans="2:3" x14ac:dyDescent="0.2">
      <c r="B318" s="49"/>
      <c r="C318" s="49"/>
    </row>
    <row r="319" spans="2:3" x14ac:dyDescent="0.2">
      <c r="B319" s="49"/>
      <c r="C319" s="49"/>
    </row>
    <row r="320" spans="2:3" x14ac:dyDescent="0.2">
      <c r="B320" s="49"/>
      <c r="C320" s="49"/>
    </row>
    <row r="321" spans="2:3" x14ac:dyDescent="0.2">
      <c r="B321" s="49"/>
      <c r="C321" s="49"/>
    </row>
    <row r="322" spans="2:3" x14ac:dyDescent="0.2">
      <c r="B322" s="49"/>
      <c r="C322" s="49"/>
    </row>
    <row r="323" spans="2:3" x14ac:dyDescent="0.2">
      <c r="B323" s="49"/>
      <c r="C323" s="49"/>
    </row>
    <row r="324" spans="2:3" x14ac:dyDescent="0.2">
      <c r="B324" s="49"/>
      <c r="C324" s="49"/>
    </row>
    <row r="325" spans="2:3" x14ac:dyDescent="0.2">
      <c r="B325" s="49"/>
      <c r="C325" s="49"/>
    </row>
    <row r="326" spans="2:3" x14ac:dyDescent="0.2">
      <c r="B326" s="49"/>
      <c r="C326" s="49"/>
    </row>
    <row r="327" spans="2:3" x14ac:dyDescent="0.2">
      <c r="B327" s="49"/>
      <c r="C327" s="49"/>
    </row>
    <row r="328" spans="2:3" x14ac:dyDescent="0.2">
      <c r="B328" s="49"/>
      <c r="C328" s="49"/>
    </row>
    <row r="329" spans="2:3" x14ac:dyDescent="0.2">
      <c r="B329" s="49"/>
      <c r="C329" s="49"/>
    </row>
    <row r="330" spans="2:3" x14ac:dyDescent="0.2">
      <c r="B330" s="49"/>
      <c r="C330" s="49"/>
    </row>
    <row r="331" spans="2:3" x14ac:dyDescent="0.2">
      <c r="B331" s="49"/>
      <c r="C331" s="49"/>
    </row>
    <row r="332" spans="2:3" x14ac:dyDescent="0.2">
      <c r="B332" s="49"/>
      <c r="C332" s="49"/>
    </row>
    <row r="333" spans="2:3" x14ac:dyDescent="0.2">
      <c r="B333" s="49"/>
      <c r="C333" s="49"/>
    </row>
    <row r="334" spans="2:3" x14ac:dyDescent="0.2">
      <c r="B334" s="49"/>
      <c r="C334" s="49"/>
    </row>
    <row r="335" spans="2:3" x14ac:dyDescent="0.2">
      <c r="B335" s="49"/>
      <c r="C335" s="49"/>
    </row>
    <row r="336" spans="2:3" x14ac:dyDescent="0.2">
      <c r="B336" s="49"/>
      <c r="C336" s="49"/>
    </row>
    <row r="337" spans="2:3" x14ac:dyDescent="0.2">
      <c r="B337" s="49"/>
      <c r="C337" s="49"/>
    </row>
    <row r="338" spans="2:3" x14ac:dyDescent="0.2">
      <c r="B338" s="49"/>
      <c r="C338" s="49"/>
    </row>
    <row r="339" spans="2:3" x14ac:dyDescent="0.2">
      <c r="B339" s="49"/>
      <c r="C339" s="49"/>
    </row>
    <row r="340" spans="2:3" x14ac:dyDescent="0.2">
      <c r="B340" s="49"/>
      <c r="C340" s="49"/>
    </row>
    <row r="341" spans="2:3" x14ac:dyDescent="0.2">
      <c r="B341" s="49"/>
      <c r="C341" s="49"/>
    </row>
    <row r="342" spans="2:3" x14ac:dyDescent="0.2">
      <c r="B342" s="49"/>
      <c r="C342" s="49"/>
    </row>
    <row r="343" spans="2:3" x14ac:dyDescent="0.2">
      <c r="B343" s="49"/>
      <c r="C343" s="49"/>
    </row>
    <row r="344" spans="2:3" x14ac:dyDescent="0.2">
      <c r="B344" s="49"/>
      <c r="C344" s="49"/>
    </row>
    <row r="345" spans="2:3" x14ac:dyDescent="0.2">
      <c r="B345" s="49"/>
      <c r="C345" s="49"/>
    </row>
    <row r="346" spans="2:3" x14ac:dyDescent="0.2">
      <c r="B346" s="49"/>
      <c r="C346" s="49"/>
    </row>
    <row r="347" spans="2:3" x14ac:dyDescent="0.2">
      <c r="B347" s="49"/>
      <c r="C347" s="49"/>
    </row>
    <row r="348" spans="2:3" x14ac:dyDescent="0.2">
      <c r="B348" s="49"/>
      <c r="C348" s="49"/>
    </row>
    <row r="349" spans="2:3" x14ac:dyDescent="0.2">
      <c r="B349" s="49"/>
      <c r="C349" s="49"/>
    </row>
    <row r="350" spans="2:3" x14ac:dyDescent="0.2">
      <c r="B350" s="49"/>
      <c r="C350" s="49"/>
    </row>
    <row r="351" spans="2:3" x14ac:dyDescent="0.2">
      <c r="B351" s="49"/>
      <c r="C351" s="49"/>
    </row>
    <row r="352" spans="2:3" x14ac:dyDescent="0.2">
      <c r="B352" s="49"/>
      <c r="C352" s="49"/>
    </row>
    <row r="353" spans="2:3" x14ac:dyDescent="0.2">
      <c r="B353" s="49"/>
      <c r="C353" s="49"/>
    </row>
    <row r="354" spans="2:3" x14ac:dyDescent="0.2">
      <c r="B354" s="49"/>
      <c r="C354" s="49"/>
    </row>
    <row r="355" spans="2:3" x14ac:dyDescent="0.2">
      <c r="B355" s="49"/>
      <c r="C355" s="49"/>
    </row>
    <row r="356" spans="2:3" x14ac:dyDescent="0.2">
      <c r="B356" s="49"/>
      <c r="C356" s="49"/>
    </row>
    <row r="357" spans="2:3" x14ac:dyDescent="0.2">
      <c r="B357" s="32"/>
      <c r="C357" s="32"/>
    </row>
    <row r="358" spans="2:3" x14ac:dyDescent="0.2">
      <c r="B358" s="32"/>
      <c r="C358" s="32"/>
    </row>
    <row r="359" spans="2:3" x14ac:dyDescent="0.2">
      <c r="B359" s="32"/>
      <c r="C359" s="32"/>
    </row>
    <row r="360" spans="2:3" x14ac:dyDescent="0.2">
      <c r="B360" s="32"/>
      <c r="C360" s="32"/>
    </row>
    <row r="361" spans="2:3" x14ac:dyDescent="0.2">
      <c r="B361" s="32"/>
      <c r="C361" s="32"/>
    </row>
    <row r="362" spans="2:3" x14ac:dyDescent="0.2">
      <c r="B362" s="32"/>
      <c r="C362" s="32"/>
    </row>
    <row r="363" spans="2:3" x14ac:dyDescent="0.2">
      <c r="B363" s="32"/>
      <c r="C363" s="32"/>
    </row>
    <row r="364" spans="2:3" x14ac:dyDescent="0.2">
      <c r="B364" s="32"/>
      <c r="C364" s="32"/>
    </row>
    <row r="365" spans="2:3" x14ac:dyDescent="0.2">
      <c r="B365" s="32"/>
      <c r="C365" s="32"/>
    </row>
    <row r="366" spans="2:3" x14ac:dyDescent="0.2">
      <c r="B366" s="32"/>
      <c r="C366" s="32"/>
    </row>
    <row r="367" spans="2:3" x14ac:dyDescent="0.2">
      <c r="B367" s="32"/>
      <c r="C367" s="32"/>
    </row>
    <row r="368" spans="2:3" x14ac:dyDescent="0.2">
      <c r="B368" s="32"/>
      <c r="C368" s="32"/>
    </row>
    <row r="369" spans="2:3" x14ac:dyDescent="0.2">
      <c r="B369" s="32"/>
      <c r="C369" s="32"/>
    </row>
    <row r="370" spans="2:3" x14ac:dyDescent="0.2">
      <c r="B370" s="32"/>
      <c r="C370" s="32"/>
    </row>
    <row r="371" spans="2:3" x14ac:dyDescent="0.2">
      <c r="B371" s="32"/>
      <c r="C371" s="32"/>
    </row>
    <row r="372" spans="2:3" x14ac:dyDescent="0.2">
      <c r="B372" s="32"/>
      <c r="C372" s="32"/>
    </row>
    <row r="373" spans="2:3" x14ac:dyDescent="0.2">
      <c r="B373" s="32"/>
      <c r="C373" s="32"/>
    </row>
    <row r="374" spans="2:3" x14ac:dyDescent="0.2">
      <c r="B374" s="32"/>
      <c r="C374" s="32"/>
    </row>
    <row r="375" spans="2:3" x14ac:dyDescent="0.2">
      <c r="B375" s="32"/>
      <c r="C375" s="32"/>
    </row>
    <row r="376" spans="2:3" x14ac:dyDescent="0.2">
      <c r="B376" s="32"/>
      <c r="C376" s="32"/>
    </row>
    <row r="377" spans="2:3" x14ac:dyDescent="0.2">
      <c r="B377" s="32"/>
      <c r="C377" s="32"/>
    </row>
    <row r="378" spans="2:3" x14ac:dyDescent="0.2">
      <c r="B378" s="32"/>
      <c r="C378" s="32"/>
    </row>
    <row r="379" spans="2:3" x14ac:dyDescent="0.2">
      <c r="B379" s="32"/>
      <c r="C379" s="32"/>
    </row>
    <row r="380" spans="2:3" x14ac:dyDescent="0.2">
      <c r="B380" s="32"/>
      <c r="C380" s="32"/>
    </row>
    <row r="381" spans="2:3" x14ac:dyDescent="0.2">
      <c r="B381" s="32"/>
      <c r="C381" s="32"/>
    </row>
    <row r="382" spans="2:3" x14ac:dyDescent="0.2">
      <c r="B382" s="32"/>
      <c r="C382" s="32"/>
    </row>
    <row r="383" spans="2:3" x14ac:dyDescent="0.2">
      <c r="B383" s="32"/>
      <c r="C383" s="32"/>
    </row>
    <row r="384" spans="2:3" x14ac:dyDescent="0.2">
      <c r="B384" s="32"/>
      <c r="C384" s="32"/>
    </row>
    <row r="385" spans="2:3" x14ac:dyDescent="0.2">
      <c r="B385" s="32"/>
      <c r="C385" s="32"/>
    </row>
    <row r="386" spans="2:3" x14ac:dyDescent="0.2">
      <c r="B386" s="32"/>
      <c r="C386" s="32"/>
    </row>
    <row r="387" spans="2:3" x14ac:dyDescent="0.2">
      <c r="B387" s="32"/>
      <c r="C387" s="32"/>
    </row>
    <row r="388" spans="2:3" x14ac:dyDescent="0.2">
      <c r="B388" s="32"/>
      <c r="C388" s="32"/>
    </row>
    <row r="389" spans="2:3" x14ac:dyDescent="0.2">
      <c r="B389" s="32"/>
      <c r="C389" s="32"/>
    </row>
    <row r="390" spans="2:3" x14ac:dyDescent="0.2">
      <c r="B390" s="32"/>
      <c r="C390" s="32"/>
    </row>
    <row r="391" spans="2:3" x14ac:dyDescent="0.2">
      <c r="B391" s="32"/>
      <c r="C391" s="32"/>
    </row>
    <row r="392" spans="2:3" x14ac:dyDescent="0.2">
      <c r="B392" s="32"/>
      <c r="C392" s="32"/>
    </row>
    <row r="393" spans="2:3" x14ac:dyDescent="0.2">
      <c r="B393" s="32"/>
      <c r="C393" s="32"/>
    </row>
    <row r="394" spans="2:3" x14ac:dyDescent="0.2">
      <c r="B394" s="32"/>
      <c r="C394" s="32"/>
    </row>
    <row r="395" spans="2:3" x14ac:dyDescent="0.2">
      <c r="B395" s="32"/>
      <c r="C395" s="32"/>
    </row>
    <row r="396" spans="2:3" x14ac:dyDescent="0.2">
      <c r="B396" s="32"/>
      <c r="C396" s="32"/>
    </row>
    <row r="397" spans="2:3" x14ac:dyDescent="0.2">
      <c r="B397" s="32"/>
      <c r="C397" s="32"/>
    </row>
    <row r="398" spans="2:3" x14ac:dyDescent="0.2">
      <c r="B398" s="32"/>
      <c r="C398" s="32"/>
    </row>
    <row r="399" spans="2:3" x14ac:dyDescent="0.2">
      <c r="B399" s="32"/>
      <c r="C399" s="32"/>
    </row>
    <row r="400" spans="2:3" x14ac:dyDescent="0.2">
      <c r="B400" s="32"/>
      <c r="C400" s="32"/>
    </row>
    <row r="401" spans="2:3" x14ac:dyDescent="0.2">
      <c r="B401" s="32"/>
      <c r="C401" s="32"/>
    </row>
    <row r="402" spans="2:3" x14ac:dyDescent="0.2">
      <c r="B402" s="32"/>
      <c r="C402" s="32"/>
    </row>
    <row r="403" spans="2:3" x14ac:dyDescent="0.2">
      <c r="B403" s="32"/>
      <c r="C403" s="32"/>
    </row>
    <row r="404" spans="2:3" x14ac:dyDescent="0.2">
      <c r="B404" s="32"/>
      <c r="C404" s="32"/>
    </row>
    <row r="405" spans="2:3" x14ac:dyDescent="0.2">
      <c r="B405" s="32"/>
      <c r="C405" s="32"/>
    </row>
    <row r="406" spans="2:3" x14ac:dyDescent="0.2">
      <c r="B406" s="32"/>
      <c r="C406" s="32"/>
    </row>
    <row r="407" spans="2:3" x14ac:dyDescent="0.2">
      <c r="B407" s="32"/>
      <c r="C407" s="32"/>
    </row>
    <row r="408" spans="2:3" x14ac:dyDescent="0.2">
      <c r="B408" s="32"/>
      <c r="C408" s="32"/>
    </row>
    <row r="409" spans="2:3" x14ac:dyDescent="0.2">
      <c r="B409" s="32"/>
      <c r="C409" s="32"/>
    </row>
    <row r="410" spans="2:3" x14ac:dyDescent="0.2">
      <c r="B410" s="32"/>
      <c r="C410" s="32"/>
    </row>
    <row r="411" spans="2:3" x14ac:dyDescent="0.2">
      <c r="B411" s="32"/>
      <c r="C411" s="32"/>
    </row>
    <row r="412" spans="2:3" x14ac:dyDescent="0.2">
      <c r="B412" s="32"/>
      <c r="C412" s="32"/>
    </row>
    <row r="413" spans="2:3" x14ac:dyDescent="0.2">
      <c r="B413" s="32"/>
      <c r="C413" s="32"/>
    </row>
    <row r="414" spans="2:3" x14ac:dyDescent="0.2">
      <c r="B414" s="32"/>
      <c r="C414" s="32"/>
    </row>
    <row r="415" spans="2:3" x14ac:dyDescent="0.2">
      <c r="B415" s="32"/>
      <c r="C415" s="32"/>
    </row>
    <row r="416" spans="2:3" x14ac:dyDescent="0.2">
      <c r="B416" s="32"/>
      <c r="C416" s="32"/>
    </row>
    <row r="417" spans="2:3" x14ac:dyDescent="0.2">
      <c r="B417" s="32"/>
      <c r="C417" s="32"/>
    </row>
    <row r="418" spans="2:3" x14ac:dyDescent="0.2">
      <c r="B418" s="32"/>
      <c r="C418" s="32"/>
    </row>
    <row r="419" spans="2:3" x14ac:dyDescent="0.2">
      <c r="B419" s="32"/>
      <c r="C419" s="32"/>
    </row>
    <row r="420" spans="2:3" x14ac:dyDescent="0.2">
      <c r="B420" s="32"/>
      <c r="C420" s="32"/>
    </row>
    <row r="421" spans="2:3" x14ac:dyDescent="0.2">
      <c r="B421" s="32"/>
      <c r="C421" s="32"/>
    </row>
    <row r="422" spans="2:3" x14ac:dyDescent="0.2">
      <c r="B422" s="32"/>
      <c r="C422" s="32"/>
    </row>
    <row r="423" spans="2:3" x14ac:dyDescent="0.2">
      <c r="B423" s="32"/>
      <c r="C423" s="32"/>
    </row>
    <row r="424" spans="2:3" x14ac:dyDescent="0.2">
      <c r="B424" s="32"/>
      <c r="C424" s="32"/>
    </row>
    <row r="425" spans="2:3" x14ac:dyDescent="0.2">
      <c r="B425" s="32"/>
      <c r="C425" s="32"/>
    </row>
    <row r="426" spans="2:3" x14ac:dyDescent="0.2">
      <c r="B426" s="32"/>
      <c r="C426" s="32"/>
    </row>
    <row r="427" spans="2:3" x14ac:dyDescent="0.2">
      <c r="B427" s="32"/>
      <c r="C427" s="32"/>
    </row>
    <row r="428" spans="2:3" x14ac:dyDescent="0.2">
      <c r="B428" s="32"/>
      <c r="C428" s="32"/>
    </row>
    <row r="429" spans="2:3" x14ac:dyDescent="0.2">
      <c r="B429" s="32"/>
      <c r="C429" s="32"/>
    </row>
    <row r="430" spans="2:3" x14ac:dyDescent="0.2">
      <c r="B430" s="32"/>
      <c r="C430" s="32"/>
    </row>
    <row r="431" spans="2:3" x14ac:dyDescent="0.2">
      <c r="B431" s="32"/>
      <c r="C431" s="32"/>
    </row>
    <row r="432" spans="2:3" x14ac:dyDescent="0.2">
      <c r="B432" s="32"/>
      <c r="C432" s="32"/>
    </row>
    <row r="433" spans="2:3" x14ac:dyDescent="0.2">
      <c r="B433" s="32"/>
      <c r="C433" s="32"/>
    </row>
    <row r="434" spans="2:3" x14ac:dyDescent="0.2">
      <c r="B434" s="32"/>
      <c r="C434" s="32"/>
    </row>
    <row r="435" spans="2:3" x14ac:dyDescent="0.2">
      <c r="B435" s="32"/>
      <c r="C435" s="32"/>
    </row>
    <row r="436" spans="2:3" x14ac:dyDescent="0.2">
      <c r="B436" s="32"/>
      <c r="C436" s="32"/>
    </row>
    <row r="437" spans="2:3" x14ac:dyDescent="0.2">
      <c r="B437" s="32"/>
      <c r="C437" s="32"/>
    </row>
    <row r="438" spans="2:3" x14ac:dyDescent="0.2">
      <c r="B438" s="32"/>
      <c r="C438" s="32"/>
    </row>
    <row r="439" spans="2:3" x14ac:dyDescent="0.2">
      <c r="B439" s="32"/>
      <c r="C439" s="32"/>
    </row>
    <row r="440" spans="2:3" x14ac:dyDescent="0.2">
      <c r="B440" s="32"/>
      <c r="C440" s="32"/>
    </row>
    <row r="441" spans="2:3" x14ac:dyDescent="0.2">
      <c r="B441" s="32"/>
      <c r="C441" s="32"/>
    </row>
    <row r="442" spans="2:3" x14ac:dyDescent="0.2">
      <c r="B442" s="32"/>
      <c r="C442" s="32"/>
    </row>
    <row r="443" spans="2:3" x14ac:dyDescent="0.2">
      <c r="B443" s="32"/>
      <c r="C443" s="32"/>
    </row>
    <row r="444" spans="2:3" x14ac:dyDescent="0.2">
      <c r="B444" s="32"/>
      <c r="C444" s="32"/>
    </row>
    <row r="445" spans="2:3" x14ac:dyDescent="0.2">
      <c r="B445" s="32"/>
      <c r="C445" s="32"/>
    </row>
    <row r="446" spans="2:3" x14ac:dyDescent="0.2">
      <c r="B446" s="32"/>
      <c r="C446" s="32"/>
    </row>
    <row r="447" spans="2:3" x14ac:dyDescent="0.2">
      <c r="B447" s="32"/>
      <c r="C447" s="32"/>
    </row>
    <row r="448" spans="2:3" x14ac:dyDescent="0.2">
      <c r="B448" s="32"/>
      <c r="C448" s="32"/>
    </row>
    <row r="449" spans="2:3" x14ac:dyDescent="0.2">
      <c r="B449" s="32"/>
      <c r="C449" s="32"/>
    </row>
    <row r="450" spans="2:3" x14ac:dyDescent="0.2">
      <c r="B450" s="32"/>
      <c r="C450" s="32"/>
    </row>
    <row r="451" spans="2:3" x14ac:dyDescent="0.2">
      <c r="B451" s="32"/>
      <c r="C451" s="32"/>
    </row>
    <row r="452" spans="2:3" x14ac:dyDescent="0.2">
      <c r="B452" s="32"/>
      <c r="C452" s="32"/>
    </row>
    <row r="453" spans="2:3" x14ac:dyDescent="0.2">
      <c r="B453" s="32"/>
      <c r="C453" s="32"/>
    </row>
    <row r="454" spans="2:3" x14ac:dyDescent="0.2">
      <c r="B454" s="32"/>
      <c r="C454" s="32"/>
    </row>
    <row r="455" spans="2:3" x14ac:dyDescent="0.2">
      <c r="B455" s="32"/>
      <c r="C455" s="32"/>
    </row>
    <row r="456" spans="2:3" x14ac:dyDescent="0.2">
      <c r="B456" s="32"/>
      <c r="C456" s="32"/>
    </row>
    <row r="457" spans="2:3" x14ac:dyDescent="0.2">
      <c r="B457" s="32"/>
      <c r="C457" s="32"/>
    </row>
    <row r="458" spans="2:3" x14ac:dyDescent="0.2">
      <c r="B458" s="32"/>
      <c r="C458" s="32"/>
    </row>
    <row r="459" spans="2:3" x14ac:dyDescent="0.2">
      <c r="B459" s="32"/>
      <c r="C459" s="32"/>
    </row>
    <row r="460" spans="2:3" x14ac:dyDescent="0.2">
      <c r="B460" s="32"/>
      <c r="C460" s="32"/>
    </row>
    <row r="461" spans="2:3" x14ac:dyDescent="0.2">
      <c r="B461" s="32"/>
      <c r="C461" s="32"/>
    </row>
    <row r="462" spans="2:3" x14ac:dyDescent="0.2">
      <c r="B462" s="32"/>
      <c r="C462" s="32"/>
    </row>
    <row r="463" spans="2:3" x14ac:dyDescent="0.2">
      <c r="B463" s="32"/>
      <c r="C463" s="32"/>
    </row>
    <row r="464" spans="2:3" x14ac:dyDescent="0.2">
      <c r="B464" s="32"/>
      <c r="C464" s="32"/>
    </row>
    <row r="465" spans="2:3" x14ac:dyDescent="0.2">
      <c r="B465" s="32"/>
      <c r="C465" s="32"/>
    </row>
    <row r="466" spans="2:3" x14ac:dyDescent="0.2">
      <c r="B466" s="32"/>
      <c r="C466" s="32"/>
    </row>
    <row r="467" spans="2:3" x14ac:dyDescent="0.2">
      <c r="B467" s="32"/>
      <c r="C467" s="32"/>
    </row>
    <row r="468" spans="2:3" x14ac:dyDescent="0.2">
      <c r="B468" s="32"/>
      <c r="C468" s="32"/>
    </row>
    <row r="469" spans="2:3" x14ac:dyDescent="0.2">
      <c r="B469" s="32"/>
      <c r="C469" s="32"/>
    </row>
    <row r="470" spans="2:3" x14ac:dyDescent="0.2">
      <c r="B470" s="32"/>
      <c r="C470" s="32"/>
    </row>
    <row r="471" spans="2:3" x14ac:dyDescent="0.2">
      <c r="B471" s="32"/>
      <c r="C471" s="32"/>
    </row>
    <row r="472" spans="2:3" x14ac:dyDescent="0.2">
      <c r="B472" s="32"/>
      <c r="C472" s="32"/>
    </row>
    <row r="473" spans="2:3" x14ac:dyDescent="0.2">
      <c r="B473" s="32"/>
      <c r="C473" s="32"/>
    </row>
    <row r="474" spans="2:3" x14ac:dyDescent="0.2">
      <c r="B474" s="32"/>
      <c r="C474" s="32"/>
    </row>
    <row r="475" spans="2:3" x14ac:dyDescent="0.2">
      <c r="B475" s="32"/>
      <c r="C475" s="32"/>
    </row>
    <row r="476" spans="2:3" x14ac:dyDescent="0.2">
      <c r="B476" s="32"/>
      <c r="C476" s="32"/>
    </row>
    <row r="477" spans="2:3" x14ac:dyDescent="0.2">
      <c r="B477" s="32"/>
      <c r="C477" s="32"/>
    </row>
    <row r="478" spans="2:3" x14ac:dyDescent="0.2">
      <c r="B478" s="32"/>
      <c r="C478" s="32"/>
    </row>
    <row r="479" spans="2:3" x14ac:dyDescent="0.2">
      <c r="B479" s="32"/>
      <c r="C479" s="32"/>
    </row>
    <row r="480" spans="2:3" x14ac:dyDescent="0.2">
      <c r="B480" s="32"/>
      <c r="C480" s="32"/>
    </row>
    <row r="481" spans="2:3" x14ac:dyDescent="0.2">
      <c r="B481" s="32"/>
      <c r="C481" s="32"/>
    </row>
    <row r="482" spans="2:3" x14ac:dyDescent="0.2">
      <c r="B482" s="32"/>
      <c r="C482" s="32"/>
    </row>
    <row r="483" spans="2:3" x14ac:dyDescent="0.2">
      <c r="B483" s="32"/>
      <c r="C483" s="32"/>
    </row>
    <row r="484" spans="2:3" x14ac:dyDescent="0.2">
      <c r="B484" s="32"/>
      <c r="C484" s="32"/>
    </row>
    <row r="485" spans="2:3" x14ac:dyDescent="0.2">
      <c r="B485" s="32"/>
      <c r="C485" s="32"/>
    </row>
    <row r="486" spans="2:3" x14ac:dyDescent="0.2">
      <c r="B486" s="32"/>
      <c r="C486" s="32"/>
    </row>
    <row r="487" spans="2:3" x14ac:dyDescent="0.2">
      <c r="B487" s="32"/>
      <c r="C487" s="32"/>
    </row>
    <row r="488" spans="2:3" x14ac:dyDescent="0.2">
      <c r="B488" s="32"/>
      <c r="C488" s="32"/>
    </row>
    <row r="489" spans="2:3" x14ac:dyDescent="0.2">
      <c r="B489" s="32"/>
      <c r="C489" s="32"/>
    </row>
    <row r="490" spans="2:3" x14ac:dyDescent="0.2">
      <c r="B490" s="32"/>
      <c r="C490" s="32"/>
    </row>
    <row r="491" spans="2:3" x14ac:dyDescent="0.2">
      <c r="B491" s="32"/>
      <c r="C491" s="32"/>
    </row>
    <row r="492" spans="2:3" x14ac:dyDescent="0.2">
      <c r="B492" s="32"/>
      <c r="C492" s="32"/>
    </row>
    <row r="493" spans="2:3" x14ac:dyDescent="0.2">
      <c r="B493" s="32"/>
      <c r="C493" s="32"/>
    </row>
    <row r="494" spans="2:3" x14ac:dyDescent="0.2">
      <c r="B494" s="32"/>
      <c r="C494" s="32"/>
    </row>
    <row r="495" spans="2:3" x14ac:dyDescent="0.2">
      <c r="B495" s="32"/>
      <c r="C495" s="32"/>
    </row>
    <row r="496" spans="2:3" x14ac:dyDescent="0.2">
      <c r="B496" s="32"/>
      <c r="C496" s="32"/>
    </row>
    <row r="497" spans="2:3" x14ac:dyDescent="0.2">
      <c r="B497" s="32"/>
      <c r="C497" s="32"/>
    </row>
    <row r="498" spans="2:3" x14ac:dyDescent="0.2">
      <c r="B498" s="32"/>
      <c r="C498" s="32"/>
    </row>
    <row r="499" spans="2:3" x14ac:dyDescent="0.2">
      <c r="B499" s="32"/>
      <c r="C499" s="32"/>
    </row>
    <row r="500" spans="2:3" x14ac:dyDescent="0.2">
      <c r="B500" s="32"/>
      <c r="C500" s="32"/>
    </row>
    <row r="501" spans="2:3" x14ac:dyDescent="0.2">
      <c r="B501" s="32"/>
      <c r="C501" s="32"/>
    </row>
    <row r="502" spans="2:3" x14ac:dyDescent="0.2">
      <c r="B502" s="32"/>
      <c r="C502" s="32"/>
    </row>
    <row r="503" spans="2:3" x14ac:dyDescent="0.2">
      <c r="B503" s="32"/>
      <c r="C503" s="32"/>
    </row>
    <row r="504" spans="2:3" x14ac:dyDescent="0.2">
      <c r="B504" s="32"/>
      <c r="C504" s="32"/>
    </row>
    <row r="505" spans="2:3" x14ac:dyDescent="0.2">
      <c r="B505" s="32"/>
      <c r="C505" s="32"/>
    </row>
    <row r="506" spans="2:3" x14ac:dyDescent="0.2">
      <c r="B506" s="32"/>
      <c r="C506" s="32"/>
    </row>
    <row r="507" spans="2:3" x14ac:dyDescent="0.2">
      <c r="B507" s="32"/>
      <c r="C507" s="32"/>
    </row>
    <row r="508" spans="2:3" x14ac:dyDescent="0.2">
      <c r="B508" s="32"/>
      <c r="C508" s="32"/>
    </row>
    <row r="509" spans="2:3" x14ac:dyDescent="0.2">
      <c r="B509" s="32"/>
      <c r="C509" s="32"/>
    </row>
    <row r="510" spans="2:3" x14ac:dyDescent="0.2">
      <c r="B510" s="32"/>
      <c r="C510" s="32"/>
    </row>
    <row r="511" spans="2:3" x14ac:dyDescent="0.2">
      <c r="B511" s="32"/>
      <c r="C511" s="32"/>
    </row>
    <row r="512" spans="2:3" x14ac:dyDescent="0.2">
      <c r="B512" s="32"/>
      <c r="C512" s="32"/>
    </row>
    <row r="513" spans="2:3" x14ac:dyDescent="0.2">
      <c r="B513" s="32"/>
      <c r="C513" s="32"/>
    </row>
    <row r="514" spans="2:3" x14ac:dyDescent="0.2">
      <c r="B514" s="32"/>
      <c r="C514" s="32"/>
    </row>
    <row r="515" spans="2:3" x14ac:dyDescent="0.2">
      <c r="B515" s="32"/>
      <c r="C515" s="32"/>
    </row>
    <row r="516" spans="2:3" x14ac:dyDescent="0.2">
      <c r="B516" s="32"/>
      <c r="C516" s="32"/>
    </row>
    <row r="517" spans="2:3" x14ac:dyDescent="0.2">
      <c r="B517" s="32"/>
      <c r="C517" s="32"/>
    </row>
    <row r="518" spans="2:3" x14ac:dyDescent="0.2">
      <c r="B518" s="32"/>
      <c r="C518" s="32"/>
    </row>
    <row r="519" spans="2:3" x14ac:dyDescent="0.2">
      <c r="B519" s="32"/>
      <c r="C519" s="32"/>
    </row>
    <row r="520" spans="2:3" x14ac:dyDescent="0.2">
      <c r="B520" s="32"/>
      <c r="C520" s="32"/>
    </row>
    <row r="521" spans="2:3" x14ac:dyDescent="0.2">
      <c r="B521" s="32"/>
      <c r="C521" s="32"/>
    </row>
    <row r="522" spans="2:3" x14ac:dyDescent="0.2">
      <c r="B522" s="32"/>
      <c r="C522" s="32"/>
    </row>
    <row r="523" spans="2:3" x14ac:dyDescent="0.2">
      <c r="B523" s="32"/>
      <c r="C523" s="32"/>
    </row>
    <row r="524" spans="2:3" x14ac:dyDescent="0.2">
      <c r="B524" s="32"/>
      <c r="C524" s="32"/>
    </row>
    <row r="525" spans="2:3" x14ac:dyDescent="0.2">
      <c r="B525" s="32"/>
      <c r="C525" s="32"/>
    </row>
    <row r="526" spans="2:3" x14ac:dyDescent="0.2">
      <c r="B526" s="32"/>
      <c r="C526" s="32"/>
    </row>
    <row r="527" spans="2:3" x14ac:dyDescent="0.2">
      <c r="B527" s="32"/>
      <c r="C527" s="32"/>
    </row>
    <row r="528" spans="2:3" x14ac:dyDescent="0.2">
      <c r="B528" s="32"/>
      <c r="C528" s="32"/>
    </row>
    <row r="529" spans="2:3" x14ac:dyDescent="0.2">
      <c r="B529" s="32"/>
      <c r="C529" s="32"/>
    </row>
    <row r="530" spans="2:3" x14ac:dyDescent="0.2">
      <c r="B530" s="32"/>
      <c r="C530" s="32"/>
    </row>
    <row r="531" spans="2:3" x14ac:dyDescent="0.2">
      <c r="B531" s="32"/>
      <c r="C531" s="32"/>
    </row>
    <row r="532" spans="2:3" x14ac:dyDescent="0.2">
      <c r="B532" s="32"/>
      <c r="C532" s="32"/>
    </row>
    <row r="533" spans="2:3" x14ac:dyDescent="0.2">
      <c r="B533" s="32"/>
      <c r="C533" s="32"/>
    </row>
    <row r="534" spans="2:3" x14ac:dyDescent="0.2">
      <c r="B534" s="32"/>
      <c r="C534" s="32"/>
    </row>
    <row r="535" spans="2:3" x14ac:dyDescent="0.2">
      <c r="B535" s="32"/>
      <c r="C535" s="32"/>
    </row>
    <row r="536" spans="2:3" x14ac:dyDescent="0.2">
      <c r="B536" s="32"/>
      <c r="C536" s="32"/>
    </row>
    <row r="537" spans="2:3" x14ac:dyDescent="0.2">
      <c r="B537" s="32"/>
      <c r="C537" s="32"/>
    </row>
    <row r="538" spans="2:3" x14ac:dyDescent="0.2">
      <c r="B538" s="32"/>
      <c r="C538" s="32"/>
    </row>
    <row r="539" spans="2:3" x14ac:dyDescent="0.2">
      <c r="B539" s="32"/>
      <c r="C539" s="32"/>
    </row>
    <row r="540" spans="2:3" x14ac:dyDescent="0.2">
      <c r="B540" s="32"/>
      <c r="C540" s="32"/>
    </row>
    <row r="541" spans="2:3" x14ac:dyDescent="0.2">
      <c r="B541" s="32"/>
      <c r="C541" s="32"/>
    </row>
    <row r="542" spans="2:3" x14ac:dyDescent="0.2">
      <c r="B542" s="32"/>
      <c r="C542" s="32"/>
    </row>
    <row r="543" spans="2:3" x14ac:dyDescent="0.2">
      <c r="B543" s="32"/>
      <c r="C543" s="32"/>
    </row>
    <row r="544" spans="2:3" x14ac:dyDescent="0.2">
      <c r="B544" s="32"/>
      <c r="C544" s="32"/>
    </row>
    <row r="545" spans="2:3" x14ac:dyDescent="0.2">
      <c r="B545" s="32"/>
      <c r="C545" s="32"/>
    </row>
    <row r="546" spans="2:3" x14ac:dyDescent="0.2">
      <c r="B546" s="32"/>
      <c r="C546" s="32"/>
    </row>
    <row r="547" spans="2:3" x14ac:dyDescent="0.2">
      <c r="B547" s="32"/>
      <c r="C547" s="32"/>
    </row>
    <row r="548" spans="2:3" x14ac:dyDescent="0.2">
      <c r="B548" s="32"/>
      <c r="C548" s="32"/>
    </row>
    <row r="549" spans="2:3" x14ac:dyDescent="0.2">
      <c r="B549" s="32"/>
      <c r="C549" s="32"/>
    </row>
    <row r="550" spans="2:3" x14ac:dyDescent="0.2">
      <c r="B550" s="32"/>
      <c r="C550" s="32"/>
    </row>
    <row r="551" spans="2:3" x14ac:dyDescent="0.2">
      <c r="B551" s="32"/>
      <c r="C551" s="32"/>
    </row>
    <row r="552" spans="2:3" x14ac:dyDescent="0.2">
      <c r="B552" s="32"/>
      <c r="C552" s="32"/>
    </row>
    <row r="553" spans="2:3" x14ac:dyDescent="0.2">
      <c r="B553" s="32"/>
      <c r="C553" s="32"/>
    </row>
    <row r="554" spans="2:3" x14ac:dyDescent="0.2">
      <c r="B554" s="32"/>
      <c r="C554" s="32"/>
    </row>
    <row r="555" spans="2:3" x14ac:dyDescent="0.2">
      <c r="B555" s="32"/>
      <c r="C555" s="32"/>
    </row>
    <row r="556" spans="2:3" x14ac:dyDescent="0.2">
      <c r="B556" s="32"/>
      <c r="C556" s="32"/>
    </row>
    <row r="557" spans="2:3" x14ac:dyDescent="0.2">
      <c r="B557" s="32"/>
      <c r="C557" s="32"/>
    </row>
    <row r="558" spans="2:3" x14ac:dyDescent="0.2">
      <c r="B558" s="32"/>
      <c r="C558" s="32"/>
    </row>
    <row r="559" spans="2:3" x14ac:dyDescent="0.2">
      <c r="B559" s="32"/>
      <c r="C559" s="32"/>
    </row>
    <row r="560" spans="2:3" x14ac:dyDescent="0.2">
      <c r="B560" s="32"/>
      <c r="C560" s="32"/>
    </row>
    <row r="561" spans="2:3" x14ac:dyDescent="0.2">
      <c r="B561" s="32"/>
      <c r="C561" s="32"/>
    </row>
    <row r="562" spans="2:3" x14ac:dyDescent="0.2">
      <c r="B562" s="32"/>
      <c r="C562" s="32"/>
    </row>
    <row r="563" spans="2:3" x14ac:dyDescent="0.2">
      <c r="B563" s="32"/>
      <c r="C563" s="32"/>
    </row>
    <row r="564" spans="2:3" x14ac:dyDescent="0.2">
      <c r="B564" s="32"/>
      <c r="C564" s="32"/>
    </row>
    <row r="565" spans="2:3" x14ac:dyDescent="0.2">
      <c r="B565" s="32"/>
      <c r="C565" s="32"/>
    </row>
    <row r="566" spans="2:3" x14ac:dyDescent="0.2">
      <c r="B566" s="32"/>
      <c r="C566" s="32"/>
    </row>
    <row r="567" spans="2:3" x14ac:dyDescent="0.2">
      <c r="B567" s="32"/>
      <c r="C567" s="32"/>
    </row>
    <row r="568" spans="2:3" x14ac:dyDescent="0.2">
      <c r="B568" s="32"/>
      <c r="C568" s="32"/>
    </row>
    <row r="569" spans="2:3" x14ac:dyDescent="0.2">
      <c r="B569" s="32"/>
      <c r="C569" s="32"/>
    </row>
    <row r="570" spans="2:3" x14ac:dyDescent="0.2">
      <c r="B570" s="32"/>
      <c r="C570" s="32"/>
    </row>
    <row r="571" spans="2:3" x14ac:dyDescent="0.2">
      <c r="B571" s="32"/>
      <c r="C571" s="32"/>
    </row>
    <row r="572" spans="2:3" x14ac:dyDescent="0.2">
      <c r="B572" s="32"/>
      <c r="C572" s="32"/>
    </row>
    <row r="573" spans="2:3" x14ac:dyDescent="0.2">
      <c r="B573" s="32"/>
      <c r="C573" s="32"/>
    </row>
    <row r="574" spans="2:3" x14ac:dyDescent="0.2">
      <c r="B574" s="32"/>
      <c r="C574" s="32"/>
    </row>
    <row r="575" spans="2:3" x14ac:dyDescent="0.2">
      <c r="B575" s="32"/>
      <c r="C575" s="32"/>
    </row>
    <row r="576" spans="2:3" x14ac:dyDescent="0.2">
      <c r="B576" s="32"/>
      <c r="C576" s="32"/>
    </row>
    <row r="577" spans="2:3" x14ac:dyDescent="0.2">
      <c r="B577" s="32"/>
      <c r="C577" s="32"/>
    </row>
    <row r="578" spans="2:3" x14ac:dyDescent="0.2">
      <c r="B578" s="32"/>
      <c r="C578" s="32"/>
    </row>
    <row r="579" spans="2:3" x14ac:dyDescent="0.2">
      <c r="B579" s="32"/>
      <c r="C579" s="32"/>
    </row>
    <row r="580" spans="2:3" x14ac:dyDescent="0.2">
      <c r="B580" s="32"/>
      <c r="C580" s="32"/>
    </row>
    <row r="581" spans="2:3" x14ac:dyDescent="0.2">
      <c r="B581" s="32"/>
      <c r="C581" s="32"/>
    </row>
    <row r="582" spans="2:3" x14ac:dyDescent="0.2">
      <c r="B582" s="32"/>
      <c r="C582" s="32"/>
    </row>
    <row r="583" spans="2:3" x14ac:dyDescent="0.2">
      <c r="B583" s="32"/>
      <c r="C583" s="32"/>
    </row>
    <row r="584" spans="2:3" x14ac:dyDescent="0.2">
      <c r="B584" s="32"/>
      <c r="C584" s="32"/>
    </row>
    <row r="585" spans="2:3" x14ac:dyDescent="0.2">
      <c r="B585" s="32"/>
      <c r="C585" s="32"/>
    </row>
    <row r="586" spans="2:3" x14ac:dyDescent="0.2">
      <c r="B586" s="32"/>
      <c r="C586" s="32"/>
    </row>
    <row r="587" spans="2:3" x14ac:dyDescent="0.2">
      <c r="B587" s="32"/>
      <c r="C587" s="32"/>
    </row>
    <row r="588" spans="2:3" x14ac:dyDescent="0.2">
      <c r="B588" s="32"/>
      <c r="C588" s="32"/>
    </row>
    <row r="589" spans="2:3" x14ac:dyDescent="0.2">
      <c r="B589" s="32"/>
      <c r="C589" s="32"/>
    </row>
    <row r="590" spans="2:3" x14ac:dyDescent="0.2">
      <c r="B590" s="32"/>
      <c r="C590" s="32"/>
    </row>
    <row r="591" spans="2:3" x14ac:dyDescent="0.2">
      <c r="B591" s="32"/>
      <c r="C591" s="32"/>
    </row>
    <row r="592" spans="2:3" x14ac:dyDescent="0.2">
      <c r="B592" s="32"/>
      <c r="C592" s="32"/>
    </row>
    <row r="593" spans="2:3" x14ac:dyDescent="0.2">
      <c r="B593" s="32"/>
      <c r="C593" s="32"/>
    </row>
    <row r="594" spans="2:3" x14ac:dyDescent="0.2">
      <c r="B594" s="32"/>
      <c r="C594" s="32"/>
    </row>
    <row r="595" spans="2:3" x14ac:dyDescent="0.2">
      <c r="B595" s="32"/>
      <c r="C595" s="32"/>
    </row>
    <row r="596" spans="2:3" x14ac:dyDescent="0.2">
      <c r="B596" s="32"/>
      <c r="C596" s="32"/>
    </row>
    <row r="597" spans="2:3" x14ac:dyDescent="0.2">
      <c r="B597" s="32"/>
      <c r="C597" s="32"/>
    </row>
    <row r="598" spans="2:3" x14ac:dyDescent="0.2">
      <c r="B598" s="32"/>
      <c r="C598" s="32"/>
    </row>
    <row r="599" spans="2:3" x14ac:dyDescent="0.2">
      <c r="B599" s="32"/>
      <c r="C599" s="32"/>
    </row>
    <row r="600" spans="2:3" x14ac:dyDescent="0.2">
      <c r="B600" s="32"/>
      <c r="C600" s="32"/>
    </row>
    <row r="601" spans="2:3" x14ac:dyDescent="0.2">
      <c r="B601" s="32"/>
      <c r="C601" s="32"/>
    </row>
    <row r="602" spans="2:3" x14ac:dyDescent="0.2">
      <c r="B602" s="32"/>
      <c r="C602" s="32"/>
    </row>
    <row r="603" spans="2:3" x14ac:dyDescent="0.2">
      <c r="B603" s="32"/>
      <c r="C603" s="32"/>
    </row>
    <row r="604" spans="2:3" x14ac:dyDescent="0.2">
      <c r="B604" s="32"/>
      <c r="C604" s="32"/>
    </row>
    <row r="605" spans="2:3" x14ac:dyDescent="0.2">
      <c r="B605" s="32"/>
      <c r="C605" s="32"/>
    </row>
    <row r="606" spans="2:3" x14ac:dyDescent="0.2">
      <c r="B606" s="32"/>
      <c r="C606" s="32"/>
    </row>
    <row r="607" spans="2:3" x14ac:dyDescent="0.2">
      <c r="B607" s="32"/>
      <c r="C607" s="32"/>
    </row>
    <row r="608" spans="2:3" x14ac:dyDescent="0.2">
      <c r="B608" s="32"/>
      <c r="C608" s="32"/>
    </row>
    <row r="609" spans="2:3" x14ac:dyDescent="0.2">
      <c r="B609" s="32"/>
      <c r="C609" s="32"/>
    </row>
    <row r="610" spans="2:3" x14ac:dyDescent="0.2">
      <c r="B610" s="32"/>
      <c r="C610" s="32"/>
    </row>
    <row r="611" spans="2:3" x14ac:dyDescent="0.2">
      <c r="B611" s="32"/>
      <c r="C611" s="32"/>
    </row>
    <row r="612" spans="2:3" x14ac:dyDescent="0.2">
      <c r="B612" s="32"/>
      <c r="C612" s="32"/>
    </row>
    <row r="613" spans="2:3" x14ac:dyDescent="0.2">
      <c r="B613" s="32"/>
      <c r="C613" s="32"/>
    </row>
    <row r="614" spans="2:3" x14ac:dyDescent="0.2">
      <c r="B614" s="32"/>
      <c r="C614" s="32"/>
    </row>
    <row r="615" spans="2:3" x14ac:dyDescent="0.2">
      <c r="B615" s="32"/>
      <c r="C615" s="32"/>
    </row>
    <row r="616" spans="2:3" x14ac:dyDescent="0.2">
      <c r="B616" s="32"/>
      <c r="C616" s="32"/>
    </row>
    <row r="617" spans="2:3" x14ac:dyDescent="0.2">
      <c r="B617" s="32"/>
      <c r="C617" s="32"/>
    </row>
    <row r="618" spans="2:3" x14ac:dyDescent="0.2">
      <c r="B618" s="32"/>
      <c r="C618" s="32"/>
    </row>
    <row r="619" spans="2:3" x14ac:dyDescent="0.2">
      <c r="B619" s="32"/>
      <c r="C619" s="32"/>
    </row>
    <row r="620" spans="2:3" x14ac:dyDescent="0.2">
      <c r="B620" s="32"/>
      <c r="C620" s="32"/>
    </row>
    <row r="621" spans="2:3" x14ac:dyDescent="0.2">
      <c r="B621" s="32"/>
      <c r="C621" s="32"/>
    </row>
    <row r="622" spans="2:3" x14ac:dyDescent="0.2">
      <c r="B622" s="32"/>
      <c r="C622" s="32"/>
    </row>
    <row r="623" spans="2:3" x14ac:dyDescent="0.2">
      <c r="B623" s="32"/>
      <c r="C623" s="32"/>
    </row>
    <row r="624" spans="2:3" x14ac:dyDescent="0.2">
      <c r="B624" s="32"/>
      <c r="C624" s="32"/>
    </row>
    <row r="625" spans="2:3" x14ac:dyDescent="0.2">
      <c r="B625" s="32"/>
      <c r="C625" s="32"/>
    </row>
    <row r="626" spans="2:3" x14ac:dyDescent="0.2">
      <c r="B626" s="32"/>
      <c r="C626" s="32"/>
    </row>
    <row r="627" spans="2:3" x14ac:dyDescent="0.2">
      <c r="B627" s="32"/>
      <c r="C627" s="32"/>
    </row>
    <row r="628" spans="2:3" x14ac:dyDescent="0.2">
      <c r="B628" s="32"/>
      <c r="C628" s="32"/>
    </row>
    <row r="629" spans="2:3" x14ac:dyDescent="0.2">
      <c r="B629" s="32"/>
      <c r="C629" s="32"/>
    </row>
    <row r="630" spans="2:3" x14ac:dyDescent="0.2">
      <c r="B630" s="32"/>
      <c r="C630" s="32"/>
    </row>
    <row r="631" spans="2:3" x14ac:dyDescent="0.2">
      <c r="B631" s="32"/>
      <c r="C631" s="32"/>
    </row>
    <row r="632" spans="2:3" x14ac:dyDescent="0.2">
      <c r="B632" s="32"/>
      <c r="C632" s="32"/>
    </row>
    <row r="633" spans="2:3" x14ac:dyDescent="0.2">
      <c r="B633" s="32"/>
      <c r="C633" s="32"/>
    </row>
    <row r="634" spans="2:3" x14ac:dyDescent="0.2">
      <c r="B634" s="32"/>
      <c r="C634" s="32"/>
    </row>
    <row r="635" spans="2:3" x14ac:dyDescent="0.2">
      <c r="B635" s="32"/>
      <c r="C635" s="32"/>
    </row>
    <row r="636" spans="2:3" x14ac:dyDescent="0.2">
      <c r="B636" s="32"/>
      <c r="C636" s="32"/>
    </row>
    <row r="637" spans="2:3" x14ac:dyDescent="0.2">
      <c r="B637" s="32"/>
      <c r="C637" s="32"/>
    </row>
    <row r="638" spans="2:3" x14ac:dyDescent="0.2">
      <c r="B638" s="32"/>
      <c r="C638" s="32"/>
    </row>
    <row r="639" spans="2:3" x14ac:dyDescent="0.2">
      <c r="B639" s="32"/>
      <c r="C639" s="32"/>
    </row>
    <row r="640" spans="2:3" x14ac:dyDescent="0.2">
      <c r="B640" s="32"/>
      <c r="C640" s="32"/>
    </row>
    <row r="641" spans="2:3" x14ac:dyDescent="0.2">
      <c r="B641" s="32"/>
      <c r="C641" s="32"/>
    </row>
    <row r="642" spans="2:3" x14ac:dyDescent="0.2">
      <c r="B642" s="32"/>
      <c r="C642" s="32"/>
    </row>
    <row r="643" spans="2:3" x14ac:dyDescent="0.2">
      <c r="B643" s="32"/>
      <c r="C643" s="32"/>
    </row>
    <row r="644" spans="2:3" x14ac:dyDescent="0.2">
      <c r="B644" s="32"/>
      <c r="C644" s="32"/>
    </row>
    <row r="645" spans="2:3" x14ac:dyDescent="0.2">
      <c r="B645" s="32"/>
      <c r="C645" s="32"/>
    </row>
    <row r="646" spans="2:3" x14ac:dyDescent="0.2">
      <c r="B646" s="32"/>
      <c r="C646" s="32"/>
    </row>
    <row r="647" spans="2:3" x14ac:dyDescent="0.2">
      <c r="B647" s="32"/>
      <c r="C647" s="32"/>
    </row>
    <row r="648" spans="2:3" x14ac:dyDescent="0.2">
      <c r="B648" s="32"/>
      <c r="C648" s="32"/>
    </row>
    <row r="649" spans="2:3" x14ac:dyDescent="0.2">
      <c r="B649" s="32"/>
      <c r="C649" s="32"/>
    </row>
    <row r="650" spans="2:3" x14ac:dyDescent="0.2">
      <c r="B650" s="32"/>
      <c r="C650" s="32"/>
    </row>
    <row r="651" spans="2:3" x14ac:dyDescent="0.2">
      <c r="B651" s="32"/>
      <c r="C651" s="32"/>
    </row>
    <row r="652" spans="2:3" x14ac:dyDescent="0.2">
      <c r="B652" s="32"/>
      <c r="C652" s="32"/>
    </row>
    <row r="653" spans="2:3" x14ac:dyDescent="0.2">
      <c r="B653" s="32"/>
      <c r="C653" s="32"/>
    </row>
    <row r="654" spans="2:3" x14ac:dyDescent="0.2">
      <c r="B654" s="32"/>
      <c r="C654" s="32"/>
    </row>
    <row r="655" spans="2:3" x14ac:dyDescent="0.2">
      <c r="B655" s="32"/>
      <c r="C655" s="32"/>
    </row>
    <row r="656" spans="2:3" x14ac:dyDescent="0.2">
      <c r="B656" s="32"/>
      <c r="C656" s="32"/>
    </row>
    <row r="657" spans="2:3" x14ac:dyDescent="0.2">
      <c r="B657" s="32"/>
      <c r="C657" s="32"/>
    </row>
    <row r="658" spans="2:3" x14ac:dyDescent="0.2">
      <c r="B658" s="32"/>
      <c r="C658" s="32"/>
    </row>
    <row r="659" spans="2:3" x14ac:dyDescent="0.2">
      <c r="B659" s="32"/>
      <c r="C659" s="32"/>
    </row>
    <row r="660" spans="2:3" x14ac:dyDescent="0.2">
      <c r="B660" s="32"/>
      <c r="C660" s="32"/>
    </row>
    <row r="661" spans="2:3" x14ac:dyDescent="0.2">
      <c r="B661" s="32"/>
      <c r="C661" s="32"/>
    </row>
    <row r="662" spans="2:3" x14ac:dyDescent="0.2">
      <c r="B662" s="32"/>
      <c r="C662" s="32"/>
    </row>
    <row r="663" spans="2:3" x14ac:dyDescent="0.2">
      <c r="B663" s="32"/>
      <c r="C663" s="32"/>
    </row>
    <row r="664" spans="2:3" x14ac:dyDescent="0.2">
      <c r="B664" s="32"/>
      <c r="C664" s="32"/>
    </row>
    <row r="665" spans="2:3" x14ac:dyDescent="0.2">
      <c r="B665" s="32"/>
      <c r="C665" s="32"/>
    </row>
    <row r="666" spans="2:3" x14ac:dyDescent="0.2">
      <c r="B666" s="32"/>
      <c r="C666" s="32"/>
    </row>
    <row r="667" spans="2:3" x14ac:dyDescent="0.2">
      <c r="B667" s="32"/>
      <c r="C667" s="32"/>
    </row>
    <row r="668" spans="2:3" x14ac:dyDescent="0.2">
      <c r="B668" s="32"/>
      <c r="C668" s="32"/>
    </row>
    <row r="669" spans="2:3" x14ac:dyDescent="0.2">
      <c r="B669" s="32"/>
      <c r="C669" s="32"/>
    </row>
    <row r="670" spans="2:3" x14ac:dyDescent="0.2">
      <c r="B670" s="32"/>
      <c r="C670" s="32"/>
    </row>
    <row r="671" spans="2:3" x14ac:dyDescent="0.2">
      <c r="B671" s="32"/>
      <c r="C671" s="32"/>
    </row>
    <row r="672" spans="2:3" x14ac:dyDescent="0.2">
      <c r="B672" s="32"/>
      <c r="C672" s="32"/>
    </row>
    <row r="673" spans="2:3" x14ac:dyDescent="0.2">
      <c r="B673" s="32"/>
      <c r="C673" s="32"/>
    </row>
    <row r="674" spans="2:3" x14ac:dyDescent="0.2">
      <c r="B674" s="32"/>
      <c r="C674" s="32"/>
    </row>
    <row r="675" spans="2:3" x14ac:dyDescent="0.2">
      <c r="B675" s="32"/>
      <c r="C675" s="32"/>
    </row>
    <row r="676" spans="2:3" x14ac:dyDescent="0.2">
      <c r="B676" s="32"/>
      <c r="C676" s="32"/>
    </row>
    <row r="677" spans="2:3" x14ac:dyDescent="0.2">
      <c r="B677" s="32"/>
      <c r="C677" s="32"/>
    </row>
    <row r="678" spans="2:3" x14ac:dyDescent="0.2">
      <c r="B678" s="32"/>
      <c r="C678" s="32"/>
    </row>
    <row r="679" spans="2:3" x14ac:dyDescent="0.2">
      <c r="B679" s="32"/>
      <c r="C679" s="32"/>
    </row>
    <row r="680" spans="2:3" x14ac:dyDescent="0.2">
      <c r="B680" s="32"/>
      <c r="C680" s="32"/>
    </row>
    <row r="681" spans="2:3" x14ac:dyDescent="0.2">
      <c r="B681" s="32"/>
      <c r="C681" s="32"/>
    </row>
    <row r="682" spans="2:3" x14ac:dyDescent="0.2">
      <c r="B682" s="32"/>
      <c r="C682" s="32"/>
    </row>
    <row r="683" spans="2:3" x14ac:dyDescent="0.2">
      <c r="B683" s="32"/>
      <c r="C683" s="32"/>
    </row>
    <row r="684" spans="2:3" x14ac:dyDescent="0.2">
      <c r="B684" s="32"/>
    </row>
    <row r="685" spans="2:3" x14ac:dyDescent="0.2">
      <c r="B685" s="32"/>
    </row>
    <row r="686" spans="2:3" x14ac:dyDescent="0.2">
      <c r="B686" s="32"/>
    </row>
    <row r="687" spans="2:3" x14ac:dyDescent="0.2">
      <c r="B687" s="32"/>
    </row>
    <row r="688" spans="2:3" x14ac:dyDescent="0.2">
      <c r="B688" s="32"/>
    </row>
    <row r="689" spans="2:2" x14ac:dyDescent="0.2">
      <c r="B689" s="32"/>
    </row>
    <row r="690" spans="2:2" x14ac:dyDescent="0.2">
      <c r="B690" s="32"/>
    </row>
    <row r="691" spans="2:2" x14ac:dyDescent="0.2">
      <c r="B691" s="32"/>
    </row>
    <row r="692" spans="2:2" x14ac:dyDescent="0.2">
      <c r="B692" s="32"/>
    </row>
    <row r="693" spans="2:2" x14ac:dyDescent="0.2">
      <c r="B693" s="32"/>
    </row>
    <row r="694" spans="2:2" x14ac:dyDescent="0.2">
      <c r="B694" s="32"/>
    </row>
    <row r="695" spans="2:2" x14ac:dyDescent="0.2">
      <c r="B695" s="32"/>
    </row>
    <row r="696" spans="2:2" x14ac:dyDescent="0.2">
      <c r="B696" s="32"/>
    </row>
    <row r="697" spans="2:2" x14ac:dyDescent="0.2">
      <c r="B697" s="32"/>
    </row>
    <row r="698" spans="2:2" x14ac:dyDescent="0.2">
      <c r="B698" s="32"/>
    </row>
    <row r="699" spans="2:2" x14ac:dyDescent="0.2">
      <c r="B699" s="32"/>
    </row>
    <row r="700" spans="2:2" x14ac:dyDescent="0.2">
      <c r="B700" s="32"/>
    </row>
    <row r="701" spans="2:2" x14ac:dyDescent="0.2">
      <c r="B701" s="32"/>
    </row>
    <row r="702" spans="2:2" x14ac:dyDescent="0.2">
      <c r="B702" s="32"/>
    </row>
    <row r="703" spans="2:2" x14ac:dyDescent="0.2">
      <c r="B703" s="32"/>
    </row>
    <row r="704" spans="2:2" x14ac:dyDescent="0.2">
      <c r="B704" s="32"/>
    </row>
    <row r="705" spans="2:2" x14ac:dyDescent="0.2">
      <c r="B705" s="32"/>
    </row>
    <row r="706" spans="2:2" x14ac:dyDescent="0.2">
      <c r="B706" s="32"/>
    </row>
    <row r="707" spans="2:2" x14ac:dyDescent="0.2">
      <c r="B707" s="32"/>
    </row>
    <row r="708" spans="2:2" x14ac:dyDescent="0.2">
      <c r="B708" s="32"/>
    </row>
    <row r="709" spans="2:2" x14ac:dyDescent="0.2">
      <c r="B709" s="32"/>
    </row>
    <row r="710" spans="2:2" x14ac:dyDescent="0.2">
      <c r="B710" s="32"/>
    </row>
    <row r="711" spans="2:2" x14ac:dyDescent="0.2">
      <c r="B711" s="32"/>
    </row>
    <row r="712" spans="2:2" x14ac:dyDescent="0.2">
      <c r="B712" s="32"/>
    </row>
    <row r="713" spans="2:2" x14ac:dyDescent="0.2">
      <c r="B713" s="32"/>
    </row>
    <row r="714" spans="2:2" x14ac:dyDescent="0.2">
      <c r="B714" s="32"/>
    </row>
    <row r="715" spans="2:2" x14ac:dyDescent="0.2">
      <c r="B715" s="32"/>
    </row>
    <row r="716" spans="2:2" x14ac:dyDescent="0.2">
      <c r="B716" s="32"/>
    </row>
    <row r="717" spans="2:2" x14ac:dyDescent="0.2">
      <c r="B717" s="32"/>
    </row>
    <row r="718" spans="2:2" x14ac:dyDescent="0.2">
      <c r="B718" s="32"/>
    </row>
    <row r="719" spans="2:2" x14ac:dyDescent="0.2">
      <c r="B719" s="32"/>
    </row>
    <row r="720" spans="2:2" x14ac:dyDescent="0.2">
      <c r="B720" s="32"/>
    </row>
    <row r="721" spans="2:2" x14ac:dyDescent="0.2">
      <c r="B721" s="32"/>
    </row>
    <row r="722" spans="2:2" x14ac:dyDescent="0.2">
      <c r="B722" s="32"/>
    </row>
    <row r="723" spans="2:2" x14ac:dyDescent="0.2">
      <c r="B723" s="32"/>
    </row>
    <row r="724" spans="2:2" x14ac:dyDescent="0.2">
      <c r="B724" s="32"/>
    </row>
    <row r="725" spans="2:2" x14ac:dyDescent="0.2">
      <c r="B725" s="32"/>
    </row>
    <row r="726" spans="2:2" x14ac:dyDescent="0.2">
      <c r="B726" s="32"/>
    </row>
    <row r="727" spans="2:2" x14ac:dyDescent="0.2">
      <c r="B727" s="32"/>
    </row>
    <row r="728" spans="2:2" x14ac:dyDescent="0.2">
      <c r="B728" s="32"/>
    </row>
    <row r="729" spans="2:2" x14ac:dyDescent="0.2">
      <c r="B729" s="32"/>
    </row>
    <row r="730" spans="2:2" x14ac:dyDescent="0.2">
      <c r="B730" s="32"/>
    </row>
    <row r="731" spans="2:2" x14ac:dyDescent="0.2">
      <c r="B731" s="32"/>
    </row>
    <row r="732" spans="2:2" x14ac:dyDescent="0.2">
      <c r="B732" s="32"/>
    </row>
    <row r="733" spans="2:2" x14ac:dyDescent="0.2">
      <c r="B733" s="32"/>
    </row>
    <row r="734" spans="2:2" x14ac:dyDescent="0.2">
      <c r="B734" s="32"/>
    </row>
    <row r="735" spans="2:2" x14ac:dyDescent="0.2">
      <c r="B735" s="32"/>
    </row>
    <row r="736" spans="2:2" x14ac:dyDescent="0.2">
      <c r="B736" s="32"/>
    </row>
    <row r="737" spans="2:2" x14ac:dyDescent="0.2">
      <c r="B737" s="32"/>
    </row>
    <row r="738" spans="2:2" x14ac:dyDescent="0.2">
      <c r="B738" s="32"/>
    </row>
    <row r="739" spans="2:2" x14ac:dyDescent="0.2">
      <c r="B739" s="32"/>
    </row>
    <row r="740" spans="2:2" x14ac:dyDescent="0.2">
      <c r="B740" s="32"/>
    </row>
    <row r="741" spans="2:2" x14ac:dyDescent="0.2">
      <c r="B741" s="32"/>
    </row>
    <row r="742" spans="2:2" x14ac:dyDescent="0.2">
      <c r="B742" s="32"/>
    </row>
    <row r="743" spans="2:2" x14ac:dyDescent="0.2">
      <c r="B743" s="32"/>
    </row>
    <row r="744" spans="2:2" x14ac:dyDescent="0.2">
      <c r="B744" s="32"/>
    </row>
    <row r="745" spans="2:2" x14ac:dyDescent="0.2">
      <c r="B745" s="32"/>
    </row>
    <row r="746" spans="2:2" x14ac:dyDescent="0.2">
      <c r="B746" s="32"/>
    </row>
    <row r="747" spans="2:2" x14ac:dyDescent="0.2">
      <c r="B747" s="32"/>
    </row>
    <row r="748" spans="2:2" x14ac:dyDescent="0.2">
      <c r="B748" s="32"/>
    </row>
    <row r="749" spans="2:2" x14ac:dyDescent="0.2">
      <c r="B749" s="32"/>
    </row>
    <row r="750" spans="2:2" x14ac:dyDescent="0.2">
      <c r="B750" s="32"/>
    </row>
    <row r="751" spans="2:2" x14ac:dyDescent="0.2">
      <c r="B751" s="32"/>
    </row>
    <row r="752" spans="2:2" x14ac:dyDescent="0.2">
      <c r="B752" s="32"/>
    </row>
    <row r="753" spans="2:2" x14ac:dyDescent="0.2">
      <c r="B753" s="32"/>
    </row>
    <row r="754" spans="2:2" x14ac:dyDescent="0.2">
      <c r="B754" s="32"/>
    </row>
    <row r="755" spans="2:2" x14ac:dyDescent="0.2">
      <c r="B755" s="32"/>
    </row>
    <row r="756" spans="2:2" x14ac:dyDescent="0.2">
      <c r="B756" s="32"/>
    </row>
    <row r="757" spans="2:2" x14ac:dyDescent="0.2">
      <c r="B757" s="32"/>
    </row>
    <row r="758" spans="2:2" x14ac:dyDescent="0.2">
      <c r="B758" s="32"/>
    </row>
    <row r="759" spans="2:2" x14ac:dyDescent="0.2">
      <c r="B759" s="32"/>
    </row>
    <row r="760" spans="2:2" x14ac:dyDescent="0.2">
      <c r="B760" s="32"/>
    </row>
    <row r="761" spans="2:2" x14ac:dyDescent="0.2">
      <c r="B761" s="32"/>
    </row>
    <row r="762" spans="2:2" x14ac:dyDescent="0.2">
      <c r="B762" s="32"/>
    </row>
    <row r="763" spans="2:2" x14ac:dyDescent="0.2">
      <c r="B763" s="32"/>
    </row>
    <row r="764" spans="2:2" x14ac:dyDescent="0.2">
      <c r="B764" s="32"/>
    </row>
    <row r="765" spans="2:2" x14ac:dyDescent="0.2">
      <c r="B765" s="32"/>
    </row>
    <row r="766" spans="2:2" x14ac:dyDescent="0.2">
      <c r="B766" s="32"/>
    </row>
    <row r="767" spans="2:2" x14ac:dyDescent="0.2">
      <c r="B767" s="32"/>
    </row>
    <row r="768" spans="2:2" x14ac:dyDescent="0.2">
      <c r="B768" s="32"/>
    </row>
    <row r="769" spans="2:2" x14ac:dyDescent="0.2">
      <c r="B769" s="32"/>
    </row>
    <row r="770" spans="2:2" x14ac:dyDescent="0.2">
      <c r="B770" s="32"/>
    </row>
    <row r="771" spans="2:2" x14ac:dyDescent="0.2">
      <c r="B771" s="32"/>
    </row>
    <row r="772" spans="2:2" x14ac:dyDescent="0.2">
      <c r="B772" s="32"/>
    </row>
    <row r="773" spans="2:2" x14ac:dyDescent="0.2">
      <c r="B773" s="32"/>
    </row>
    <row r="774" spans="2:2" x14ac:dyDescent="0.2">
      <c r="B774" s="32"/>
    </row>
    <row r="775" spans="2:2" x14ac:dyDescent="0.2">
      <c r="B775" s="32"/>
    </row>
    <row r="776" spans="2:2" x14ac:dyDescent="0.2">
      <c r="B776" s="32"/>
    </row>
    <row r="777" spans="2:2" x14ac:dyDescent="0.2">
      <c r="B777" s="32"/>
    </row>
    <row r="778" spans="2:2" x14ac:dyDescent="0.2">
      <c r="B778" s="32"/>
    </row>
    <row r="779" spans="2:2" x14ac:dyDescent="0.2">
      <c r="B779" s="32"/>
    </row>
    <row r="780" spans="2:2" x14ac:dyDescent="0.2">
      <c r="B780" s="32"/>
    </row>
    <row r="781" spans="2:2" x14ac:dyDescent="0.2">
      <c r="B781" s="32"/>
    </row>
    <row r="782" spans="2:2" x14ac:dyDescent="0.2">
      <c r="B782" s="32"/>
    </row>
    <row r="783" spans="2:2" x14ac:dyDescent="0.2">
      <c r="B783" s="32"/>
    </row>
    <row r="784" spans="2:2" x14ac:dyDescent="0.2">
      <c r="B784" s="32"/>
    </row>
    <row r="785" spans="2:2" x14ac:dyDescent="0.2">
      <c r="B785" s="32"/>
    </row>
    <row r="786" spans="2:2" x14ac:dyDescent="0.2">
      <c r="B786" s="32"/>
    </row>
    <row r="787" spans="2:2" x14ac:dyDescent="0.2">
      <c r="B787" s="32"/>
    </row>
    <row r="788" spans="2:2" x14ac:dyDescent="0.2">
      <c r="B788" s="32"/>
    </row>
    <row r="789" spans="2:2" x14ac:dyDescent="0.2">
      <c r="B789" s="32"/>
    </row>
    <row r="790" spans="2:2" x14ac:dyDescent="0.2">
      <c r="B790" s="32"/>
    </row>
    <row r="791" spans="2:2" x14ac:dyDescent="0.2">
      <c r="B791" s="32"/>
    </row>
    <row r="792" spans="2:2" x14ac:dyDescent="0.2">
      <c r="B792" s="32"/>
    </row>
    <row r="793" spans="2:2" x14ac:dyDescent="0.2">
      <c r="B793" s="32"/>
    </row>
    <row r="794" spans="2:2" x14ac:dyDescent="0.2">
      <c r="B794" s="32"/>
    </row>
    <row r="795" spans="2:2" x14ac:dyDescent="0.2">
      <c r="B795" s="32"/>
    </row>
    <row r="796" spans="2:2" x14ac:dyDescent="0.2">
      <c r="B796" s="32"/>
    </row>
    <row r="797" spans="2:2" x14ac:dyDescent="0.2">
      <c r="B797" s="32"/>
    </row>
    <row r="798" spans="2:2" x14ac:dyDescent="0.2">
      <c r="B798" s="32"/>
    </row>
    <row r="799" spans="2:2" x14ac:dyDescent="0.2">
      <c r="B799" s="32"/>
    </row>
    <row r="800" spans="2:2" x14ac:dyDescent="0.2">
      <c r="B800" s="32"/>
    </row>
    <row r="801" spans="2:2" x14ac:dyDescent="0.2">
      <c r="B801" s="32"/>
    </row>
    <row r="802" spans="2:2" x14ac:dyDescent="0.2">
      <c r="B802" s="32"/>
    </row>
    <row r="803" spans="2:2" x14ac:dyDescent="0.2">
      <c r="B803" s="32"/>
    </row>
    <row r="804" spans="2:2" x14ac:dyDescent="0.2">
      <c r="B804" s="32"/>
    </row>
  </sheetData>
  <sortState ref="AJ12:AK111">
    <sortCondition ref="AJ12:AJ11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265"/>
  <sheetViews>
    <sheetView topLeftCell="AD1" workbookViewId="0">
      <selection activeCell="AO11" sqref="AO11"/>
    </sheetView>
  </sheetViews>
  <sheetFormatPr defaultRowHeight="11.25" x14ac:dyDescent="0.2"/>
  <cols>
    <col min="1" max="16384" width="9.140625" style="11"/>
  </cols>
  <sheetData>
    <row r="1" spans="1:104" x14ac:dyDescent="0.2">
      <c r="B1" s="11" t="s">
        <v>241</v>
      </c>
      <c r="C1" s="11" t="s">
        <v>240</v>
      </c>
      <c r="D1" s="11" t="s">
        <v>242</v>
      </c>
      <c r="E1" s="11" t="s">
        <v>65</v>
      </c>
      <c r="F1" s="11" t="s">
        <v>66</v>
      </c>
      <c r="G1" s="11" t="s">
        <v>5</v>
      </c>
      <c r="H1" s="11" t="s">
        <v>520</v>
      </c>
      <c r="I1" s="11" t="s">
        <v>521</v>
      </c>
      <c r="S1" s="11" t="s">
        <v>245</v>
      </c>
      <c r="T1" s="11" t="s">
        <v>250</v>
      </c>
      <c r="W1" s="11" t="s">
        <v>273</v>
      </c>
    </row>
    <row r="2" spans="1:104" x14ac:dyDescent="0.2">
      <c r="A2" s="44">
        <v>38718</v>
      </c>
      <c r="B2" s="45">
        <v>71.400000000000006</v>
      </c>
      <c r="E2" s="12">
        <v>-34</v>
      </c>
      <c r="F2" s="12">
        <v>-22.91</v>
      </c>
      <c r="G2" s="12">
        <v>1.5000000000000036</v>
      </c>
      <c r="I2" s="12">
        <v>1.5000000000000036</v>
      </c>
      <c r="J2" s="12"/>
      <c r="S2" s="15">
        <v>37987</v>
      </c>
      <c r="T2" s="15" t="s">
        <v>29</v>
      </c>
      <c r="U2" s="15" t="s">
        <v>30</v>
      </c>
      <c r="V2" s="15" t="s">
        <v>31</v>
      </c>
      <c r="W2" s="15" t="s">
        <v>32</v>
      </c>
      <c r="X2" s="15" t="s">
        <v>33</v>
      </c>
      <c r="Y2" s="15" t="s">
        <v>34</v>
      </c>
      <c r="Z2" s="15" t="s">
        <v>35</v>
      </c>
      <c r="AA2" s="15" t="s">
        <v>36</v>
      </c>
      <c r="AB2" s="15" t="s">
        <v>37</v>
      </c>
      <c r="AC2" s="15"/>
      <c r="AD2" s="15" t="s">
        <v>38</v>
      </c>
      <c r="AE2" s="15"/>
      <c r="AF2" s="15" t="s">
        <v>62</v>
      </c>
      <c r="AG2" s="15">
        <v>38353</v>
      </c>
      <c r="AH2" s="15" t="s">
        <v>29</v>
      </c>
      <c r="AI2" s="15" t="s">
        <v>30</v>
      </c>
      <c r="AJ2" s="15"/>
      <c r="AK2" s="15"/>
      <c r="AL2" s="15" t="s">
        <v>33</v>
      </c>
      <c r="AM2" s="15" t="s">
        <v>34</v>
      </c>
      <c r="AN2" s="15" t="s">
        <v>35</v>
      </c>
      <c r="AO2" s="15" t="s">
        <v>36</v>
      </c>
      <c r="AP2" s="15" t="s">
        <v>37</v>
      </c>
      <c r="AQ2" s="15" t="s">
        <v>38</v>
      </c>
      <c r="AR2" s="15" t="s">
        <v>62</v>
      </c>
      <c r="AS2" s="44">
        <v>38718</v>
      </c>
      <c r="AT2" s="44" t="s">
        <v>29</v>
      </c>
      <c r="AU2" s="44" t="s">
        <v>30</v>
      </c>
      <c r="AV2" s="44" t="s">
        <v>31</v>
      </c>
      <c r="AW2" s="44" t="s">
        <v>32</v>
      </c>
      <c r="AX2" s="44" t="s">
        <v>33</v>
      </c>
      <c r="AY2" s="44" t="s">
        <v>34</v>
      </c>
      <c r="AZ2" s="44" t="s">
        <v>35</v>
      </c>
      <c r="BA2" s="44" t="s">
        <v>36</v>
      </c>
      <c r="BB2" s="44" t="s">
        <v>37</v>
      </c>
      <c r="BC2" s="44" t="s">
        <v>38</v>
      </c>
      <c r="BD2" s="44" t="s">
        <v>39</v>
      </c>
      <c r="BE2" s="44">
        <v>39083</v>
      </c>
      <c r="BF2" s="44" t="s">
        <v>29</v>
      </c>
      <c r="BG2" s="44" t="s">
        <v>30</v>
      </c>
      <c r="BH2" s="44" t="s">
        <v>31</v>
      </c>
      <c r="BI2" s="44" t="s">
        <v>32</v>
      </c>
      <c r="BJ2" s="44" t="s">
        <v>33</v>
      </c>
      <c r="BK2" s="44" t="s">
        <v>34</v>
      </c>
      <c r="BL2" s="44" t="s">
        <v>35</v>
      </c>
      <c r="BM2" s="44" t="s">
        <v>36</v>
      </c>
      <c r="BN2" s="44" t="s">
        <v>37</v>
      </c>
      <c r="BO2" s="44" t="s">
        <v>38</v>
      </c>
      <c r="BP2" s="44" t="s">
        <v>39</v>
      </c>
      <c r="BQ2" s="44">
        <v>39448</v>
      </c>
      <c r="BR2" s="44" t="s">
        <v>29</v>
      </c>
      <c r="BS2" s="44" t="s">
        <v>30</v>
      </c>
      <c r="BT2" s="44" t="s">
        <v>31</v>
      </c>
      <c r="BU2" s="44" t="s">
        <v>32</v>
      </c>
      <c r="BV2" s="44" t="s">
        <v>33</v>
      </c>
      <c r="BW2" s="44" t="s">
        <v>34</v>
      </c>
      <c r="BX2" s="44" t="s">
        <v>35</v>
      </c>
      <c r="BY2" s="44" t="s">
        <v>36</v>
      </c>
      <c r="BZ2" s="44" t="s">
        <v>37</v>
      </c>
      <c r="CA2" s="44" t="s">
        <v>38</v>
      </c>
      <c r="CB2" s="44" t="s">
        <v>39</v>
      </c>
      <c r="CC2" s="44">
        <v>39814</v>
      </c>
      <c r="CD2" s="44" t="s">
        <v>29</v>
      </c>
      <c r="CE2" s="44" t="s">
        <v>30</v>
      </c>
      <c r="CF2" s="44" t="s">
        <v>31</v>
      </c>
      <c r="CG2" s="44" t="s">
        <v>32</v>
      </c>
      <c r="CH2" s="44" t="s">
        <v>33</v>
      </c>
      <c r="CI2" s="44" t="s">
        <v>34</v>
      </c>
      <c r="CJ2" s="44" t="s">
        <v>35</v>
      </c>
      <c r="CK2" s="44" t="s">
        <v>36</v>
      </c>
      <c r="CL2" s="44" t="s">
        <v>37</v>
      </c>
      <c r="CM2" s="44" t="s">
        <v>38</v>
      </c>
      <c r="CN2" s="44" t="s">
        <v>39</v>
      </c>
      <c r="CO2" s="44">
        <v>40188</v>
      </c>
      <c r="CP2" s="44" t="s">
        <v>29</v>
      </c>
      <c r="CQ2" s="44" t="s">
        <v>30</v>
      </c>
      <c r="CR2" s="44" t="s">
        <v>31</v>
      </c>
      <c r="CS2" s="44" t="s">
        <v>32</v>
      </c>
      <c r="CT2" s="44" t="s">
        <v>33</v>
      </c>
      <c r="CU2" s="44" t="s">
        <v>34</v>
      </c>
      <c r="CV2" s="44" t="s">
        <v>35</v>
      </c>
      <c r="CW2" s="44" t="s">
        <v>36</v>
      </c>
      <c r="CX2" s="44" t="s">
        <v>37</v>
      </c>
      <c r="CY2" s="44" t="s">
        <v>38</v>
      </c>
      <c r="CZ2" s="44" t="s">
        <v>39</v>
      </c>
    </row>
    <row r="3" spans="1:104" x14ac:dyDescent="0.2">
      <c r="A3" s="44" t="s">
        <v>29</v>
      </c>
      <c r="B3" s="45">
        <v>75.400000000000006</v>
      </c>
      <c r="E3" s="12" t="s">
        <v>64</v>
      </c>
      <c r="F3" s="12" t="s">
        <v>64</v>
      </c>
      <c r="G3" s="12" t="s">
        <v>64</v>
      </c>
      <c r="I3" s="12" t="s">
        <v>64</v>
      </c>
      <c r="J3" s="12"/>
      <c r="R3" s="11" t="s">
        <v>249</v>
      </c>
      <c r="S3" s="11">
        <v>0.6</v>
      </c>
      <c r="T3" s="11">
        <v>0.5</v>
      </c>
      <c r="V3" s="11">
        <v>0.6</v>
      </c>
      <c r="W3" s="11">
        <v>0.8</v>
      </c>
      <c r="X3" s="11">
        <v>1</v>
      </c>
      <c r="Y3" s="11">
        <v>0.4</v>
      </c>
      <c r="Z3" s="11">
        <v>0.8</v>
      </c>
      <c r="AA3" s="11">
        <v>0.9</v>
      </c>
      <c r="AB3" s="11">
        <v>1</v>
      </c>
      <c r="AD3" s="11">
        <v>1.7</v>
      </c>
      <c r="AF3" s="11">
        <v>0.8</v>
      </c>
      <c r="AG3" s="11">
        <v>0.4</v>
      </c>
      <c r="AH3" s="11">
        <v>0.5</v>
      </c>
      <c r="AI3" s="11">
        <v>0.9</v>
      </c>
      <c r="AL3" s="11">
        <v>0.3</v>
      </c>
      <c r="AN3" s="11">
        <v>1.1000000000000001</v>
      </c>
      <c r="AO3" s="11">
        <v>0.5</v>
      </c>
      <c r="AP3" s="11">
        <v>1</v>
      </c>
      <c r="AQ3" s="11">
        <v>1.1000000000000001</v>
      </c>
      <c r="AS3" s="11">
        <v>1.9</v>
      </c>
      <c r="AT3" s="11">
        <v>1.9</v>
      </c>
      <c r="AU3" s="11">
        <v>2</v>
      </c>
      <c r="AV3" s="11">
        <v>1</v>
      </c>
      <c r="AW3" s="11">
        <v>1</v>
      </c>
      <c r="AX3" s="11">
        <v>1.9</v>
      </c>
      <c r="AZ3" s="11">
        <v>1</v>
      </c>
      <c r="BB3" s="11">
        <v>2</v>
      </c>
      <c r="BC3" s="11">
        <v>1</v>
      </c>
      <c r="BE3" s="11">
        <v>1</v>
      </c>
      <c r="BF3" s="11">
        <v>1</v>
      </c>
      <c r="BG3" s="11">
        <v>1</v>
      </c>
      <c r="BH3" s="11">
        <v>1</v>
      </c>
      <c r="BI3" s="11">
        <v>1</v>
      </c>
      <c r="BJ3" s="11">
        <v>1</v>
      </c>
      <c r="BK3" s="11">
        <v>1</v>
      </c>
      <c r="BL3" s="11">
        <v>1</v>
      </c>
      <c r="BM3" s="11">
        <v>1</v>
      </c>
      <c r="BN3" s="11">
        <v>0</v>
      </c>
      <c r="BO3" s="11">
        <v>1</v>
      </c>
      <c r="BP3" s="11">
        <v>2</v>
      </c>
      <c r="BQ3" s="11">
        <v>1</v>
      </c>
      <c r="BR3" s="11">
        <v>1</v>
      </c>
      <c r="BS3" s="11">
        <v>1</v>
      </c>
      <c r="BT3" s="11">
        <v>1</v>
      </c>
      <c r="BU3" s="11">
        <v>1</v>
      </c>
      <c r="BV3" s="11">
        <v>1</v>
      </c>
      <c r="BW3" s="11">
        <v>1</v>
      </c>
      <c r="BX3" s="11">
        <v>1</v>
      </c>
      <c r="BY3" s="11">
        <v>1</v>
      </c>
      <c r="BZ3" s="11">
        <v>0</v>
      </c>
      <c r="CB3" s="11">
        <v>1</v>
      </c>
      <c r="CC3" s="11">
        <v>0</v>
      </c>
      <c r="CD3" s="11">
        <v>0</v>
      </c>
      <c r="CE3" s="11">
        <v>0</v>
      </c>
      <c r="CF3" s="11">
        <v>0</v>
      </c>
      <c r="CG3" s="11">
        <v>0</v>
      </c>
      <c r="CH3" s="11">
        <v>0</v>
      </c>
      <c r="CI3" s="11">
        <v>1</v>
      </c>
      <c r="CJ3" s="11">
        <v>1</v>
      </c>
      <c r="CK3" s="11">
        <v>0</v>
      </c>
      <c r="CL3" s="11">
        <v>1</v>
      </c>
      <c r="CM3" s="11">
        <v>1</v>
      </c>
      <c r="CO3" s="11">
        <v>0</v>
      </c>
    </row>
    <row r="4" spans="1:104" x14ac:dyDescent="0.2">
      <c r="A4" s="44" t="s">
        <v>30</v>
      </c>
      <c r="B4" s="45">
        <v>72.3</v>
      </c>
      <c r="E4" s="12">
        <v>-37.900000000000006</v>
      </c>
      <c r="F4" s="12">
        <v>-29.700000000000003</v>
      </c>
      <c r="G4" s="12">
        <v>-7.5</v>
      </c>
      <c r="I4" s="12">
        <v>-7.5</v>
      </c>
      <c r="J4" s="12"/>
      <c r="R4" s="11" t="s">
        <v>247</v>
      </c>
      <c r="S4" s="11">
        <v>8</v>
      </c>
      <c r="T4" s="11">
        <v>8.6</v>
      </c>
      <c r="V4" s="11">
        <v>7.8</v>
      </c>
      <c r="W4" s="11">
        <v>7.5</v>
      </c>
      <c r="X4" s="11">
        <v>8.6</v>
      </c>
      <c r="Y4" s="11">
        <v>8.8000000000000007</v>
      </c>
      <c r="Z4" s="11">
        <v>10.8</v>
      </c>
      <c r="AA4" s="11">
        <v>6.5</v>
      </c>
      <c r="AB4" s="11">
        <v>10</v>
      </c>
      <c r="AD4" s="11">
        <v>9.6999999999999993</v>
      </c>
      <c r="AF4" s="11">
        <v>7.8</v>
      </c>
      <c r="AG4" s="11">
        <v>8.1</v>
      </c>
      <c r="AH4" s="11">
        <v>4.7</v>
      </c>
      <c r="AI4" s="11">
        <v>5.6</v>
      </c>
      <c r="AL4" s="11">
        <v>6.9</v>
      </c>
      <c r="AN4" s="11">
        <v>8.4</v>
      </c>
      <c r="AO4" s="11">
        <v>10.5</v>
      </c>
      <c r="AP4" s="11">
        <v>9.3000000000000007</v>
      </c>
      <c r="AQ4" s="11">
        <v>9.9</v>
      </c>
      <c r="AS4" s="11">
        <v>11.4</v>
      </c>
      <c r="AT4" s="11">
        <v>11.6</v>
      </c>
      <c r="AU4" s="11">
        <v>9</v>
      </c>
      <c r="AV4" s="11">
        <v>8</v>
      </c>
      <c r="AW4" s="11">
        <v>11</v>
      </c>
      <c r="AX4" s="11">
        <v>12.3</v>
      </c>
      <c r="AZ4" s="11">
        <v>11</v>
      </c>
      <c r="BB4" s="11">
        <v>11</v>
      </c>
      <c r="BC4" s="11">
        <v>13</v>
      </c>
      <c r="BE4" s="11">
        <v>15</v>
      </c>
      <c r="BF4" s="11">
        <v>13</v>
      </c>
      <c r="BG4" s="11">
        <v>13</v>
      </c>
      <c r="BH4" s="11">
        <v>13</v>
      </c>
      <c r="BI4" s="11">
        <v>14</v>
      </c>
      <c r="BJ4" s="11">
        <v>15</v>
      </c>
      <c r="BK4" s="11">
        <v>14</v>
      </c>
      <c r="BL4" s="11">
        <v>14</v>
      </c>
      <c r="BM4" s="11">
        <v>15</v>
      </c>
      <c r="BN4" s="11">
        <v>15</v>
      </c>
      <c r="BO4" s="11">
        <v>15</v>
      </c>
      <c r="BP4" s="11">
        <v>19</v>
      </c>
      <c r="BQ4" s="11">
        <v>17</v>
      </c>
      <c r="BR4" s="11">
        <v>17</v>
      </c>
      <c r="BS4" s="11">
        <v>12</v>
      </c>
      <c r="BT4" s="11">
        <v>16</v>
      </c>
      <c r="BU4" s="11">
        <v>18</v>
      </c>
      <c r="BV4" s="11">
        <v>16</v>
      </c>
      <c r="BW4" s="11">
        <v>16</v>
      </c>
      <c r="BX4" s="11">
        <v>16</v>
      </c>
      <c r="BY4" s="11">
        <v>16</v>
      </c>
      <c r="BZ4" s="11">
        <v>12</v>
      </c>
      <c r="CB4" s="11">
        <v>9</v>
      </c>
      <c r="CC4" s="11">
        <v>8</v>
      </c>
      <c r="CD4" s="11">
        <v>6</v>
      </c>
      <c r="CE4" s="11">
        <v>5</v>
      </c>
      <c r="CF4" s="11">
        <v>7</v>
      </c>
      <c r="CG4" s="11">
        <v>6</v>
      </c>
      <c r="CH4" s="11">
        <v>8</v>
      </c>
      <c r="CI4" s="11">
        <v>8</v>
      </c>
      <c r="CJ4" s="11">
        <v>8</v>
      </c>
      <c r="CK4" s="11">
        <v>8</v>
      </c>
      <c r="CL4" s="11">
        <v>7</v>
      </c>
      <c r="CM4" s="11">
        <v>8</v>
      </c>
      <c r="CO4" s="11">
        <v>7</v>
      </c>
    </row>
    <row r="5" spans="1:104" x14ac:dyDescent="0.2">
      <c r="A5" s="44" t="s">
        <v>31</v>
      </c>
      <c r="B5" s="45">
        <v>72.400000000000006</v>
      </c>
      <c r="E5" s="12" t="s">
        <v>64</v>
      </c>
      <c r="F5" s="12" t="s">
        <v>64</v>
      </c>
      <c r="G5" s="12" t="s">
        <v>64</v>
      </c>
      <c r="I5" s="12" t="s">
        <v>64</v>
      </c>
      <c r="J5" s="12"/>
      <c r="R5" s="11" t="s">
        <v>243</v>
      </c>
      <c r="S5" s="11">
        <v>51.8</v>
      </c>
      <c r="T5" s="11">
        <v>48.5</v>
      </c>
      <c r="V5" s="11">
        <v>48.6</v>
      </c>
      <c r="W5" s="11">
        <v>47.7</v>
      </c>
      <c r="X5" s="11">
        <v>50.1</v>
      </c>
      <c r="Y5" s="11">
        <v>48.9</v>
      </c>
      <c r="Z5" s="11">
        <v>50.2</v>
      </c>
      <c r="AA5" s="11">
        <v>48.7</v>
      </c>
      <c r="AB5" s="11">
        <v>46</v>
      </c>
      <c r="AD5" s="11">
        <v>48.4</v>
      </c>
      <c r="AF5" s="11">
        <v>46</v>
      </c>
      <c r="AG5" s="11">
        <v>47.9</v>
      </c>
      <c r="AH5" s="11">
        <v>45.8</v>
      </c>
      <c r="AI5" s="11">
        <v>44.9</v>
      </c>
      <c r="AL5" s="11">
        <v>47.1</v>
      </c>
      <c r="AN5" s="11">
        <v>45.8</v>
      </c>
      <c r="AO5" s="11">
        <v>46.7</v>
      </c>
      <c r="AP5" s="11">
        <v>45.3</v>
      </c>
      <c r="AQ5" s="11">
        <v>46.5</v>
      </c>
      <c r="AS5" s="11">
        <v>53.3</v>
      </c>
      <c r="AT5" s="11">
        <v>47</v>
      </c>
      <c r="AU5" s="11">
        <v>50</v>
      </c>
      <c r="AV5" s="11">
        <v>49</v>
      </c>
      <c r="AW5" s="11">
        <v>54</v>
      </c>
      <c r="AX5" s="11">
        <v>51.6</v>
      </c>
      <c r="AZ5" s="11">
        <v>57</v>
      </c>
      <c r="BB5" s="11">
        <v>54</v>
      </c>
      <c r="BC5" s="11">
        <v>58</v>
      </c>
      <c r="BE5" s="11">
        <v>51</v>
      </c>
      <c r="BF5" s="11">
        <v>57</v>
      </c>
      <c r="BG5" s="11">
        <v>52</v>
      </c>
      <c r="BH5" s="11">
        <v>59</v>
      </c>
      <c r="BI5" s="11">
        <v>56</v>
      </c>
      <c r="BJ5" s="11">
        <v>55</v>
      </c>
      <c r="BK5" s="11">
        <v>56</v>
      </c>
      <c r="BL5" s="11">
        <v>59</v>
      </c>
      <c r="BM5" s="11">
        <v>53</v>
      </c>
      <c r="BN5" s="11">
        <v>59</v>
      </c>
      <c r="BO5" s="11">
        <v>57</v>
      </c>
      <c r="BP5" s="11">
        <v>57</v>
      </c>
      <c r="BQ5" s="11">
        <v>57</v>
      </c>
      <c r="BR5" s="11">
        <v>56</v>
      </c>
      <c r="BS5" s="11">
        <v>58</v>
      </c>
      <c r="BT5" s="11">
        <v>58</v>
      </c>
      <c r="BU5" s="11">
        <v>59</v>
      </c>
      <c r="BV5" s="11">
        <v>59</v>
      </c>
      <c r="BW5" s="11">
        <v>56</v>
      </c>
      <c r="BX5" s="11">
        <v>62</v>
      </c>
      <c r="BY5" s="11">
        <v>59</v>
      </c>
      <c r="BZ5" s="11">
        <v>57</v>
      </c>
      <c r="CB5" s="11">
        <v>54</v>
      </c>
      <c r="CC5" s="11">
        <v>47</v>
      </c>
      <c r="CD5" s="11">
        <v>47</v>
      </c>
      <c r="CE5" s="11">
        <v>46</v>
      </c>
      <c r="CF5" s="11">
        <v>46</v>
      </c>
      <c r="CG5" s="11">
        <v>50</v>
      </c>
      <c r="CH5" s="11">
        <v>53</v>
      </c>
      <c r="CI5" s="11">
        <v>52</v>
      </c>
      <c r="CJ5" s="11">
        <v>50</v>
      </c>
      <c r="CK5" s="11">
        <v>50</v>
      </c>
      <c r="CL5" s="11">
        <v>50</v>
      </c>
      <c r="CM5" s="11">
        <v>48</v>
      </c>
      <c r="CO5" s="11">
        <v>50</v>
      </c>
    </row>
    <row r="6" spans="1:104" x14ac:dyDescent="0.2">
      <c r="A6" s="44" t="s">
        <v>32</v>
      </c>
      <c r="B6" s="45">
        <v>76</v>
      </c>
      <c r="E6" s="12">
        <v>-25.5</v>
      </c>
      <c r="F6" s="12">
        <v>-23.5</v>
      </c>
      <c r="G6" s="12">
        <v>1.3000000000000025</v>
      </c>
      <c r="I6" s="12">
        <v>1.3000000000000025</v>
      </c>
      <c r="J6" s="12"/>
      <c r="R6" s="11" t="s">
        <v>248</v>
      </c>
      <c r="S6" s="11">
        <v>32</v>
      </c>
      <c r="T6" s="11">
        <v>33.5</v>
      </c>
      <c r="V6" s="11">
        <v>33.799999999999997</v>
      </c>
      <c r="W6" s="11">
        <v>35.200000000000003</v>
      </c>
      <c r="X6" s="11">
        <v>30</v>
      </c>
      <c r="Y6" s="11">
        <v>33.700000000000003</v>
      </c>
      <c r="Z6" s="11">
        <v>29.4</v>
      </c>
      <c r="AA6" s="11">
        <v>32</v>
      </c>
      <c r="AB6" s="11">
        <v>35</v>
      </c>
      <c r="AD6" s="11">
        <v>29.8</v>
      </c>
      <c r="AF6" s="11">
        <v>35.799999999999997</v>
      </c>
      <c r="AG6" s="11">
        <v>34.1</v>
      </c>
      <c r="AH6" s="11">
        <v>36.200000000000003</v>
      </c>
      <c r="AI6" s="11">
        <v>37.6</v>
      </c>
      <c r="AL6" s="11">
        <v>35.299999999999997</v>
      </c>
      <c r="AN6" s="11">
        <v>32</v>
      </c>
      <c r="AO6" s="11">
        <v>30.6</v>
      </c>
      <c r="AP6" s="11">
        <v>34.299999999999997</v>
      </c>
      <c r="AQ6" s="11">
        <v>31.7</v>
      </c>
      <c r="AS6" s="11">
        <v>24.6</v>
      </c>
      <c r="AT6" s="11">
        <v>30.3</v>
      </c>
      <c r="AU6" s="11">
        <v>31</v>
      </c>
      <c r="AV6" s="11">
        <v>34</v>
      </c>
      <c r="AW6" s="11">
        <v>28</v>
      </c>
      <c r="AX6" s="11">
        <v>25.9</v>
      </c>
      <c r="AZ6" s="11">
        <v>23</v>
      </c>
      <c r="BB6" s="11">
        <v>25</v>
      </c>
      <c r="BC6" s="11">
        <v>21</v>
      </c>
      <c r="BE6" s="11">
        <v>23</v>
      </c>
      <c r="BF6" s="11">
        <v>22</v>
      </c>
      <c r="BG6" s="11">
        <v>24</v>
      </c>
      <c r="BH6" s="11">
        <v>20</v>
      </c>
      <c r="BI6" s="11">
        <v>21</v>
      </c>
      <c r="BJ6" s="11">
        <v>22</v>
      </c>
      <c r="BK6" s="11">
        <v>22</v>
      </c>
      <c r="BL6" s="11">
        <v>19</v>
      </c>
      <c r="BM6" s="11">
        <v>23</v>
      </c>
      <c r="BN6" s="11">
        <v>19</v>
      </c>
      <c r="BO6" s="11">
        <v>20</v>
      </c>
      <c r="BP6" s="11">
        <v>15</v>
      </c>
      <c r="BQ6" s="11">
        <v>17</v>
      </c>
      <c r="BR6" s="11">
        <v>18</v>
      </c>
      <c r="BS6" s="11">
        <v>21</v>
      </c>
      <c r="BT6" s="11">
        <v>18</v>
      </c>
      <c r="BU6" s="11">
        <v>14</v>
      </c>
      <c r="BV6" s="11">
        <v>18</v>
      </c>
      <c r="BW6" s="11">
        <v>20</v>
      </c>
      <c r="BX6" s="11">
        <v>14</v>
      </c>
      <c r="BY6" s="11">
        <v>18</v>
      </c>
      <c r="BZ6" s="11">
        <v>23</v>
      </c>
      <c r="CB6" s="11">
        <v>27</v>
      </c>
      <c r="CC6" s="11">
        <v>33</v>
      </c>
      <c r="CD6" s="11">
        <v>35</v>
      </c>
      <c r="CE6" s="11">
        <v>36</v>
      </c>
      <c r="CF6" s="11">
        <v>37</v>
      </c>
      <c r="CG6" s="11">
        <v>34</v>
      </c>
      <c r="CH6" s="11">
        <v>30</v>
      </c>
      <c r="CI6" s="11">
        <v>30</v>
      </c>
      <c r="CJ6" s="11">
        <v>33</v>
      </c>
      <c r="CK6" s="11">
        <v>31</v>
      </c>
      <c r="CL6" s="11">
        <v>33</v>
      </c>
      <c r="CM6" s="11">
        <v>33</v>
      </c>
      <c r="CO6" s="11">
        <v>33</v>
      </c>
    </row>
    <row r="7" spans="1:104" x14ac:dyDescent="0.2">
      <c r="A7" s="44" t="s">
        <v>33</v>
      </c>
      <c r="B7" s="45">
        <v>76.900000000000006</v>
      </c>
      <c r="E7" s="12" t="s">
        <v>64</v>
      </c>
      <c r="F7" s="12" t="s">
        <v>64</v>
      </c>
      <c r="G7" s="12" t="s">
        <v>64</v>
      </c>
      <c r="I7" s="12" t="s">
        <v>64</v>
      </c>
      <c r="J7" s="12"/>
      <c r="R7" s="11" t="s">
        <v>244</v>
      </c>
      <c r="S7" s="11">
        <v>3.7</v>
      </c>
      <c r="T7" s="11">
        <v>5.0999999999999996</v>
      </c>
      <c r="V7" s="11">
        <v>3.8</v>
      </c>
      <c r="W7" s="11">
        <v>5</v>
      </c>
      <c r="X7" s="11">
        <v>5.2</v>
      </c>
      <c r="Y7" s="11">
        <v>3.5</v>
      </c>
      <c r="Z7" s="11">
        <v>3.5</v>
      </c>
      <c r="AA7" s="11">
        <v>6.1</v>
      </c>
      <c r="AB7" s="11">
        <v>4</v>
      </c>
      <c r="AD7" s="11">
        <v>4.8</v>
      </c>
      <c r="AF7" s="11">
        <v>4.2</v>
      </c>
      <c r="AG7" s="11">
        <v>6.3</v>
      </c>
      <c r="AH7" s="11">
        <v>7.1</v>
      </c>
      <c r="AI7" s="11">
        <v>7.3</v>
      </c>
      <c r="AL7" s="11">
        <v>5.6</v>
      </c>
      <c r="AN7" s="11">
        <v>6.6</v>
      </c>
      <c r="AO7" s="11">
        <v>5.0999999999999996</v>
      </c>
      <c r="AP7" s="11">
        <v>4.4000000000000004</v>
      </c>
      <c r="AQ7" s="11">
        <v>6.7</v>
      </c>
      <c r="AS7" s="11">
        <v>3.5</v>
      </c>
      <c r="AT7" s="11">
        <v>3.9</v>
      </c>
      <c r="AU7" s="11">
        <v>5</v>
      </c>
      <c r="AV7" s="11">
        <v>3</v>
      </c>
      <c r="AW7" s="11">
        <v>2</v>
      </c>
      <c r="AX7" s="11">
        <v>3.4</v>
      </c>
      <c r="AZ7" s="11">
        <v>3</v>
      </c>
      <c r="BB7" s="11">
        <v>2</v>
      </c>
      <c r="BC7" s="11">
        <v>2</v>
      </c>
      <c r="BE7" s="11">
        <v>4</v>
      </c>
      <c r="BF7" s="11">
        <v>2</v>
      </c>
      <c r="BG7" s="11">
        <v>3</v>
      </c>
      <c r="BH7" s="11">
        <v>2</v>
      </c>
      <c r="BI7" s="11">
        <v>2</v>
      </c>
      <c r="BJ7" s="11">
        <v>2</v>
      </c>
      <c r="BK7" s="11">
        <v>1</v>
      </c>
      <c r="BL7" s="11">
        <v>1</v>
      </c>
      <c r="BM7" s="11">
        <v>2</v>
      </c>
      <c r="BN7" s="11">
        <v>2</v>
      </c>
      <c r="BO7" s="11">
        <v>2</v>
      </c>
      <c r="BP7" s="11">
        <v>2</v>
      </c>
      <c r="BQ7" s="11">
        <v>1</v>
      </c>
      <c r="BR7" s="11">
        <v>2</v>
      </c>
      <c r="BS7" s="11">
        <v>2</v>
      </c>
      <c r="BT7" s="11">
        <v>2</v>
      </c>
      <c r="BU7" s="11">
        <v>2</v>
      </c>
      <c r="BV7" s="11">
        <v>2</v>
      </c>
      <c r="BW7" s="11">
        <v>2</v>
      </c>
      <c r="BX7" s="11">
        <v>2</v>
      </c>
      <c r="BY7" s="11">
        <v>1</v>
      </c>
      <c r="BZ7" s="11">
        <v>2</v>
      </c>
      <c r="CB7" s="11">
        <v>4</v>
      </c>
      <c r="CC7" s="11">
        <v>4</v>
      </c>
      <c r="CD7" s="11">
        <v>5</v>
      </c>
      <c r="CE7" s="11">
        <v>7</v>
      </c>
      <c r="CF7" s="11">
        <v>6</v>
      </c>
      <c r="CG7" s="11">
        <v>6</v>
      </c>
      <c r="CH7" s="11">
        <v>6</v>
      </c>
      <c r="CI7" s="11">
        <v>5</v>
      </c>
      <c r="CJ7" s="11">
        <v>5</v>
      </c>
      <c r="CK7" s="11">
        <v>6</v>
      </c>
      <c r="CL7" s="11">
        <v>4</v>
      </c>
      <c r="CM7" s="11">
        <v>6</v>
      </c>
      <c r="CO7" s="11">
        <v>6</v>
      </c>
    </row>
    <row r="8" spans="1:104" x14ac:dyDescent="0.2">
      <c r="A8" s="44" t="s">
        <v>34</v>
      </c>
      <c r="B8" s="45">
        <v>78.7</v>
      </c>
      <c r="E8" s="12">
        <v>-25.1</v>
      </c>
      <c r="F8" s="12">
        <v>-21</v>
      </c>
      <c r="G8" s="12">
        <v>10.999999999999993</v>
      </c>
      <c r="I8" s="12">
        <v>10.999999999999993</v>
      </c>
      <c r="J8" s="12"/>
      <c r="R8" s="11" t="s">
        <v>246</v>
      </c>
      <c r="S8" s="11">
        <v>4</v>
      </c>
      <c r="T8" s="11">
        <v>3.8</v>
      </c>
      <c r="V8" s="11">
        <v>5.4</v>
      </c>
      <c r="W8" s="11">
        <v>3.8</v>
      </c>
      <c r="X8" s="11">
        <v>5.0999999999999996</v>
      </c>
      <c r="Y8" s="11">
        <v>4.7</v>
      </c>
      <c r="Z8" s="11">
        <v>5.2</v>
      </c>
      <c r="AA8" s="11">
        <v>5.8</v>
      </c>
      <c r="AB8" s="11">
        <v>3</v>
      </c>
      <c r="AD8" s="11">
        <v>5.7</v>
      </c>
      <c r="AF8" s="11">
        <v>5.4</v>
      </c>
      <c r="AG8" s="11">
        <v>3.1</v>
      </c>
      <c r="AH8" s="11">
        <v>5.8</v>
      </c>
      <c r="AI8" s="11">
        <v>3.8</v>
      </c>
      <c r="AL8" s="11">
        <v>4.5999999999999996</v>
      </c>
      <c r="AN8" s="11">
        <v>6.1</v>
      </c>
      <c r="AO8" s="11">
        <v>6.6</v>
      </c>
      <c r="AP8" s="11">
        <v>5.6</v>
      </c>
      <c r="AQ8" s="11">
        <v>4</v>
      </c>
      <c r="AS8" s="11">
        <v>5.2</v>
      </c>
      <c r="AT8" s="11">
        <v>5.3</v>
      </c>
      <c r="AU8" s="11">
        <v>4</v>
      </c>
      <c r="AV8" s="11">
        <v>4</v>
      </c>
      <c r="AW8" s="11">
        <v>4</v>
      </c>
      <c r="AX8" s="11">
        <v>4.8</v>
      </c>
      <c r="AZ8" s="11">
        <v>5</v>
      </c>
      <c r="BB8" s="11">
        <v>5</v>
      </c>
      <c r="BC8" s="11">
        <v>4</v>
      </c>
      <c r="BE8" s="11">
        <v>7</v>
      </c>
      <c r="BF8" s="11">
        <v>5</v>
      </c>
      <c r="BG8" s="11">
        <v>7</v>
      </c>
      <c r="BH8" s="11">
        <v>5</v>
      </c>
      <c r="BI8" s="11">
        <v>6</v>
      </c>
      <c r="BJ8" s="11">
        <v>5</v>
      </c>
      <c r="BK8" s="11">
        <v>6</v>
      </c>
      <c r="BL8" s="11">
        <v>6</v>
      </c>
      <c r="BM8" s="11">
        <v>6</v>
      </c>
      <c r="BN8" s="11">
        <v>6</v>
      </c>
      <c r="BO8" s="11">
        <v>6</v>
      </c>
      <c r="BP8" s="11">
        <v>5</v>
      </c>
      <c r="BQ8" s="11">
        <v>6</v>
      </c>
      <c r="BR8" s="11">
        <v>6</v>
      </c>
      <c r="BS8" s="11">
        <v>6</v>
      </c>
      <c r="BT8" s="11">
        <v>6</v>
      </c>
      <c r="BU8" s="11">
        <v>6</v>
      </c>
      <c r="BV8" s="11">
        <v>5</v>
      </c>
      <c r="BW8" s="11">
        <v>5</v>
      </c>
      <c r="BX8" s="11">
        <v>5</v>
      </c>
      <c r="BY8" s="11">
        <v>5</v>
      </c>
      <c r="BZ8" s="11">
        <v>4</v>
      </c>
      <c r="CB8" s="11">
        <v>6</v>
      </c>
      <c r="CC8" s="11">
        <v>7</v>
      </c>
      <c r="CD8" s="11">
        <v>6</v>
      </c>
      <c r="CE8" s="11">
        <v>5</v>
      </c>
      <c r="CF8" s="11">
        <v>5</v>
      </c>
      <c r="CG8" s="11">
        <v>4</v>
      </c>
      <c r="CH8" s="11">
        <v>3</v>
      </c>
      <c r="CI8" s="11">
        <v>4</v>
      </c>
      <c r="CJ8" s="11">
        <v>4</v>
      </c>
      <c r="CK8" s="11">
        <v>5</v>
      </c>
      <c r="CL8" s="11">
        <v>5</v>
      </c>
      <c r="CM8" s="11">
        <v>4</v>
      </c>
      <c r="CO8" s="11">
        <v>4</v>
      </c>
    </row>
    <row r="9" spans="1:104" x14ac:dyDescent="0.2">
      <c r="A9" s="44" t="s">
        <v>35</v>
      </c>
      <c r="B9" s="45">
        <v>77.599999999999994</v>
      </c>
      <c r="E9" s="12" t="s">
        <v>64</v>
      </c>
      <c r="F9" s="12" t="s">
        <v>64</v>
      </c>
      <c r="G9" s="12" t="s">
        <v>64</v>
      </c>
      <c r="I9" s="12" t="s">
        <v>64</v>
      </c>
      <c r="J9" s="12"/>
    </row>
    <row r="10" spans="1:104" x14ac:dyDescent="0.2">
      <c r="A10" s="44" t="s">
        <v>36</v>
      </c>
      <c r="B10" s="45">
        <v>75.400000000000006</v>
      </c>
      <c r="E10" s="12">
        <v>-25.799999999999997</v>
      </c>
      <c r="F10" s="12">
        <v>-24.099999999999998</v>
      </c>
      <c r="G10" s="12">
        <v>3.2000000000000046</v>
      </c>
      <c r="I10" s="12">
        <v>3.2000000000000046</v>
      </c>
      <c r="J10" s="12"/>
      <c r="R10" s="11" t="s">
        <v>251</v>
      </c>
      <c r="S10" s="11">
        <v>-35.1</v>
      </c>
      <c r="U10" s="11">
        <v>-35.999999999999993</v>
      </c>
      <c r="W10" s="11">
        <v>-39.4</v>
      </c>
      <c r="Y10" s="11">
        <v>-39</v>
      </c>
      <c r="AA10" s="11">
        <v>-42.3</v>
      </c>
      <c r="AD10" s="11">
        <v>-41.1</v>
      </c>
      <c r="AG10" s="11">
        <v>-41.2</v>
      </c>
      <c r="AI10" s="11">
        <v>-45.7</v>
      </c>
      <c r="AM10" s="11">
        <v>-36.5</v>
      </c>
      <c r="AO10" s="11">
        <v>-34.69</v>
      </c>
      <c r="AQ10" s="11">
        <v>-37</v>
      </c>
      <c r="AS10" s="11">
        <v>-34</v>
      </c>
      <c r="AU10" s="11">
        <v>-37.900000000000006</v>
      </c>
      <c r="AW10" s="11">
        <v>-25.5</v>
      </c>
      <c r="AY10" s="11">
        <v>-25.1</v>
      </c>
      <c r="BA10" s="11">
        <v>-25.799999999999997</v>
      </c>
      <c r="BC10" s="11">
        <v>-27.4</v>
      </c>
      <c r="BE10" s="11">
        <v>-22.509999999999998</v>
      </c>
      <c r="BG10" s="11">
        <v>-30.509999999999998</v>
      </c>
      <c r="BI10" s="11">
        <v>-22.8</v>
      </c>
      <c r="BK10" s="11">
        <v>-14.299999999999997</v>
      </c>
      <c r="BM10" s="11">
        <v>-16.700000000000003</v>
      </c>
      <c r="BO10" s="11">
        <v>-14.21</v>
      </c>
      <c r="BQ10" s="12">
        <v>-6.799999999999998</v>
      </c>
      <c r="BR10" s="12"/>
      <c r="BS10" s="12">
        <v>-8.8999999999999986</v>
      </c>
      <c r="BT10" s="12"/>
      <c r="BU10" s="12"/>
      <c r="BV10" s="12">
        <v>-6.5000000000000018</v>
      </c>
      <c r="BW10" s="12"/>
      <c r="BX10" s="12"/>
      <c r="BZ10" s="12"/>
      <c r="CA10" s="12"/>
      <c r="CB10" s="12">
        <v>-27.4</v>
      </c>
      <c r="CE10" s="11">
        <v>-38.6</v>
      </c>
      <c r="CH10" s="12">
        <v>-36</v>
      </c>
      <c r="CJ10" s="12">
        <v>-31</v>
      </c>
      <c r="CL10" s="12">
        <v>-29</v>
      </c>
      <c r="CN10" s="12">
        <v>-29</v>
      </c>
    </row>
    <row r="11" spans="1:104" x14ac:dyDescent="0.2">
      <c r="A11" s="44" t="s">
        <v>37</v>
      </c>
      <c r="B11" s="45">
        <v>76.7</v>
      </c>
      <c r="E11" s="12" t="s">
        <v>64</v>
      </c>
      <c r="F11" s="12" t="s">
        <v>64</v>
      </c>
      <c r="G11" s="12" t="s">
        <v>64</v>
      </c>
      <c r="I11" s="12" t="s">
        <v>64</v>
      </c>
      <c r="J11" s="12"/>
      <c r="R11" s="11" t="s">
        <v>269</v>
      </c>
      <c r="S11" s="11">
        <v>-31.93421</v>
      </c>
      <c r="T11" s="11">
        <v>-36.587060000000001</v>
      </c>
      <c r="V11" s="11">
        <v>-34.805439999999997</v>
      </c>
      <c r="W11" s="11">
        <v>-40.045610000000003</v>
      </c>
      <c r="X11" s="11">
        <v>-35.161409999999997</v>
      </c>
      <c r="Y11" s="11">
        <v>-32.986440000000002</v>
      </c>
      <c r="Z11" s="11">
        <v>-30.17868</v>
      </c>
      <c r="AA11" s="11">
        <v>-38.973390000000002</v>
      </c>
      <c r="AB11" s="11">
        <v>-41.8645</v>
      </c>
      <c r="AD11" s="11">
        <v>-37.610199999999999</v>
      </c>
      <c r="AF11" s="11">
        <v>-39.239620000000002</v>
      </c>
      <c r="AG11" s="11">
        <v>-39.57526</v>
      </c>
      <c r="AH11" s="11">
        <v>-43.828890000000001</v>
      </c>
      <c r="AI11" s="41">
        <v>-48.060250000000003</v>
      </c>
      <c r="AJ11" s="41"/>
      <c r="AK11" s="41"/>
      <c r="AL11" s="11">
        <v>-39.40211</v>
      </c>
      <c r="AN11" s="11">
        <v>-41.246769999999998</v>
      </c>
      <c r="AO11" s="11">
        <v>-33.2669</v>
      </c>
      <c r="AP11" s="11">
        <v>-39.257950000000001</v>
      </c>
      <c r="AQ11" s="11">
        <v>-41.324129999999997</v>
      </c>
      <c r="AS11" s="11">
        <v>-30.050380000000001</v>
      </c>
      <c r="AT11" s="11">
        <v>-37.790260000000004</v>
      </c>
      <c r="AU11" s="11">
        <v>-38.252569999999999</v>
      </c>
      <c r="AV11" s="11">
        <v>-38.428939999999997</v>
      </c>
      <c r="AW11" s="11">
        <v>-25.92043</v>
      </c>
      <c r="AX11" s="11">
        <v>-31.5017</v>
      </c>
      <c r="AZ11" s="11">
        <v>-21.826409999999999</v>
      </c>
      <c r="BB11" s="11">
        <v>-30.585229999999999</v>
      </c>
      <c r="BC11" s="11">
        <v>-20.26548</v>
      </c>
      <c r="BE11" s="11">
        <v>-21.327919999999999</v>
      </c>
      <c r="BF11" s="11">
        <v>-18.572050000000001</v>
      </c>
      <c r="BG11" s="11">
        <v>-23.360969999999998</v>
      </c>
      <c r="BH11" s="11">
        <v>-16.05527</v>
      </c>
      <c r="BI11" s="11">
        <v>-17.451740000000001</v>
      </c>
      <c r="BJ11" s="11">
        <v>-18.699760000000001</v>
      </c>
      <c r="BK11" s="11">
        <v>-16.586449999999999</v>
      </c>
      <c r="BL11" s="11">
        <v>-12.81128</v>
      </c>
      <c r="BM11" s="11">
        <v>-20.03238</v>
      </c>
      <c r="BN11" s="11">
        <v>-6.633089</v>
      </c>
      <c r="BO11" s="11">
        <v>-13.231159999999999</v>
      </c>
      <c r="BP11" s="11">
        <v>-15.486140000000001</v>
      </c>
      <c r="BQ11" s="11">
        <v>-13.512130000000001</v>
      </c>
      <c r="BR11" s="11">
        <v>-13.86815</v>
      </c>
      <c r="BS11" s="11">
        <v>-17.32403</v>
      </c>
      <c r="BT11" s="11">
        <v>-10.77824</v>
      </c>
      <c r="BU11" s="11">
        <v>-8.8984489999999994</v>
      </c>
      <c r="BV11" s="11">
        <v>-10.70401</v>
      </c>
      <c r="BW11" s="11">
        <v>-16.246839999999999</v>
      </c>
      <c r="BX11" s="11">
        <v>-8.6965059999999994</v>
      </c>
      <c r="BY11" s="11">
        <v>-11.60638</v>
      </c>
      <c r="BZ11" s="11">
        <v>-20.404779999999999</v>
      </c>
      <c r="CA11" s="46">
        <f>AVERAGE(BZ11,CB11)</f>
        <v>-23.154444999999999</v>
      </c>
      <c r="CB11" s="11">
        <v>-25.904109999999999</v>
      </c>
      <c r="CC11" s="11">
        <v>-34.177250000000001</v>
      </c>
      <c r="CD11" s="11">
        <v>-38.615760000000002</v>
      </c>
      <c r="CE11" s="11">
        <v>-43.983440000000002</v>
      </c>
      <c r="CF11" s="11">
        <v>-37.193739999999998</v>
      </c>
      <c r="CG11" s="11">
        <v>-36.306550000000001</v>
      </c>
      <c r="CH11" s="11">
        <v>-31.32648</v>
      </c>
      <c r="CI11" s="11">
        <v>-34.616700000000002</v>
      </c>
      <c r="CJ11" s="11">
        <v>-35.365810000000003</v>
      </c>
      <c r="CK11" s="11">
        <v>-32.733319999999999</v>
      </c>
      <c r="CL11" s="11">
        <v>-36.278550000000003</v>
      </c>
      <c r="CM11" s="11">
        <v>-40.515549999999998</v>
      </c>
      <c r="CO11" s="11">
        <v>-35.112009999999998</v>
      </c>
    </row>
    <row r="12" spans="1:104" x14ac:dyDescent="0.2">
      <c r="A12" s="44" t="s">
        <v>38</v>
      </c>
      <c r="B12" s="45">
        <v>80.489999999999995</v>
      </c>
      <c r="E12" s="12">
        <v>-27.4</v>
      </c>
      <c r="F12" s="38"/>
      <c r="G12" s="12">
        <v>11.600000000000007</v>
      </c>
      <c r="I12" s="12">
        <v>11.600000000000007</v>
      </c>
      <c r="J12" s="12"/>
      <c r="O12" s="11" t="s">
        <v>270</v>
      </c>
      <c r="S12" s="11">
        <v>-35.1</v>
      </c>
      <c r="U12" s="11">
        <v>-35.999999999999993</v>
      </c>
      <c r="W12" s="11">
        <v>-39.4</v>
      </c>
      <c r="Y12" s="11">
        <v>-39</v>
      </c>
      <c r="AA12" s="11">
        <v>-42.3</v>
      </c>
      <c r="AD12" s="11">
        <v>-41.1</v>
      </c>
      <c r="AG12" s="11">
        <v>-41.2</v>
      </c>
      <c r="AI12" s="11">
        <v>-45.7</v>
      </c>
      <c r="AM12" s="11">
        <v>-36.5</v>
      </c>
      <c r="AO12" s="11">
        <v>-34.69</v>
      </c>
      <c r="AQ12" s="11">
        <v>-37</v>
      </c>
      <c r="AS12" s="11">
        <v>-34</v>
      </c>
      <c r="AU12" s="11">
        <v>-37.900000000000006</v>
      </c>
      <c r="AW12" s="11">
        <v>-25.5</v>
      </c>
      <c r="AY12" s="11">
        <v>-25.1</v>
      </c>
      <c r="BA12" s="11">
        <v>-25.799999999999997</v>
      </c>
      <c r="BC12" s="11">
        <v>-27.4</v>
      </c>
      <c r="BE12" s="11">
        <v>-22.509999999999998</v>
      </c>
      <c r="BG12" s="11">
        <v>-30.509999999999998</v>
      </c>
      <c r="BI12" s="11">
        <v>-22.8</v>
      </c>
      <c r="BK12" s="11">
        <v>-14.299999999999997</v>
      </c>
      <c r="BM12" s="11">
        <v>-16.700000000000003</v>
      </c>
      <c r="BO12" s="11">
        <v>-14.21</v>
      </c>
      <c r="BQ12" s="12">
        <v>-6.799999999999998</v>
      </c>
      <c r="BR12" s="12"/>
      <c r="BS12" s="12">
        <v>-8.8999999999999986</v>
      </c>
      <c r="BT12" s="12"/>
      <c r="BU12" s="46">
        <v>-8.8984489999999994</v>
      </c>
      <c r="BV12" s="12">
        <v>-6.5000000000000018</v>
      </c>
      <c r="BW12" s="46">
        <v>-16.246839999999999</v>
      </c>
      <c r="BX12" s="12"/>
      <c r="BY12" s="46">
        <v>-11.60638</v>
      </c>
      <c r="BZ12" s="12"/>
      <c r="CA12" s="47">
        <v>-23.154444999999999</v>
      </c>
      <c r="CB12" s="12">
        <v>-27.4</v>
      </c>
      <c r="CC12" s="46">
        <v>-34.177250000000001</v>
      </c>
      <c r="CE12" s="11">
        <v>-38.6</v>
      </c>
      <c r="CG12" s="46">
        <v>-36.306550000000001</v>
      </c>
      <c r="CH12" s="12">
        <v>-36</v>
      </c>
      <c r="CI12" s="46">
        <v>-34.616700000000002</v>
      </c>
      <c r="CJ12" s="12">
        <v>-31</v>
      </c>
      <c r="CK12" s="46">
        <v>-32.733319999999999</v>
      </c>
      <c r="CL12" s="12">
        <v>-29</v>
      </c>
      <c r="CM12" s="46">
        <v>-40.515549999999998</v>
      </c>
      <c r="CN12" s="12">
        <v>-29</v>
      </c>
      <c r="CO12" s="46">
        <v>-35.112009999999998</v>
      </c>
    </row>
    <row r="13" spans="1:104" x14ac:dyDescent="0.2">
      <c r="A13" s="44" t="s">
        <v>39</v>
      </c>
      <c r="B13" s="45">
        <v>77.900000000000006</v>
      </c>
      <c r="E13" s="12" t="s">
        <v>64</v>
      </c>
      <c r="F13" s="12" t="s">
        <v>64</v>
      </c>
      <c r="G13" s="12" t="s">
        <v>64</v>
      </c>
      <c r="I13" s="12" t="s">
        <v>64</v>
      </c>
      <c r="J13" s="12"/>
      <c r="R13" s="11" t="s">
        <v>252</v>
      </c>
      <c r="T13" s="15"/>
      <c r="U13" s="15"/>
      <c r="V13" s="15"/>
      <c r="W13" s="15"/>
      <c r="X13" s="15"/>
      <c r="Y13" s="15"/>
      <c r="AM13" s="15"/>
      <c r="AN13" s="15"/>
      <c r="AO13" s="15"/>
      <c r="AP13" s="15"/>
      <c r="AQ13" s="15"/>
      <c r="AR13" s="15"/>
      <c r="AS13" s="15"/>
    </row>
    <row r="14" spans="1:104" x14ac:dyDescent="0.2">
      <c r="A14" s="44">
        <v>39083</v>
      </c>
      <c r="B14" s="45">
        <v>79.900000000000006</v>
      </c>
      <c r="E14" s="12">
        <v>-22.509999999999998</v>
      </c>
      <c r="F14" s="12">
        <v>-20.299999999999997</v>
      </c>
      <c r="G14" s="12">
        <v>7.3000000000000016</v>
      </c>
      <c r="I14" s="12">
        <v>7.3000000000000016</v>
      </c>
      <c r="J14" s="12"/>
      <c r="R14" s="11" t="s">
        <v>253</v>
      </c>
    </row>
    <row r="15" spans="1:104" x14ac:dyDescent="0.2">
      <c r="A15" s="44" t="s">
        <v>29</v>
      </c>
      <c r="B15" s="45">
        <v>80.8</v>
      </c>
      <c r="E15" s="12" t="s">
        <v>64</v>
      </c>
      <c r="F15" s="12" t="s">
        <v>64</v>
      </c>
      <c r="G15" s="12" t="s">
        <v>64</v>
      </c>
      <c r="I15" s="12" t="s">
        <v>64</v>
      </c>
      <c r="J15" s="12"/>
    </row>
    <row r="16" spans="1:104" x14ac:dyDescent="0.2">
      <c r="A16" s="44" t="s">
        <v>30</v>
      </c>
      <c r="B16" s="45">
        <v>80.5</v>
      </c>
      <c r="E16" s="12">
        <v>-30.509999999999998</v>
      </c>
      <c r="F16" s="12">
        <v>-24.11</v>
      </c>
      <c r="G16" s="12">
        <v>8.2000000000000011</v>
      </c>
      <c r="I16" s="12">
        <v>8.2000000000000011</v>
      </c>
      <c r="J16" s="12"/>
      <c r="R16" s="11" t="s">
        <v>254</v>
      </c>
    </row>
    <row r="17" spans="1:25" x14ac:dyDescent="0.2">
      <c r="A17" s="44" t="s">
        <v>31</v>
      </c>
      <c r="B17" s="45">
        <v>79.3</v>
      </c>
      <c r="E17" s="12" t="s">
        <v>64</v>
      </c>
      <c r="F17" s="12" t="s">
        <v>64</v>
      </c>
      <c r="G17" s="12" t="s">
        <v>64</v>
      </c>
      <c r="I17" s="12" t="s">
        <v>64</v>
      </c>
      <c r="J17" s="12"/>
      <c r="R17" s="11" t="e">
        <f ca="1">-------------+------------------------------           F(  6,    21) =   20.15</f>
        <v>#NAME?</v>
      </c>
    </row>
    <row r="18" spans="1:25" x14ac:dyDescent="0.2">
      <c r="A18" s="44" t="s">
        <v>32</v>
      </c>
      <c r="B18" s="45">
        <v>80.099999999999994</v>
      </c>
      <c r="E18" s="12">
        <v>-22.8</v>
      </c>
      <c r="F18" s="12">
        <v>-19.899999999999999</v>
      </c>
      <c r="G18" s="12">
        <v>9.3999999999999968</v>
      </c>
      <c r="I18" s="12">
        <v>9.3999999999999968</v>
      </c>
      <c r="J18" s="12"/>
      <c r="R18" s="11" t="s">
        <v>255</v>
      </c>
    </row>
    <row r="19" spans="1:25" x14ac:dyDescent="0.2">
      <c r="A19" s="44" t="s">
        <v>33</v>
      </c>
      <c r="B19" s="45">
        <v>81</v>
      </c>
      <c r="E19" s="12" t="s">
        <v>64</v>
      </c>
      <c r="F19" s="12" t="s">
        <v>64</v>
      </c>
      <c r="G19" s="12" t="s">
        <v>64</v>
      </c>
      <c r="I19" s="12" t="s">
        <v>64</v>
      </c>
      <c r="J19" s="12"/>
      <c r="R19" s="11" t="s">
        <v>256</v>
      </c>
    </row>
    <row r="20" spans="1:25" x14ac:dyDescent="0.2">
      <c r="A20" s="44" t="s">
        <v>34</v>
      </c>
      <c r="B20" s="45">
        <v>85.1</v>
      </c>
      <c r="E20" s="12">
        <v>-14.299999999999997</v>
      </c>
      <c r="F20" s="12">
        <v>-18.600000000000001</v>
      </c>
      <c r="G20" s="12">
        <v>9.5100000000000033</v>
      </c>
      <c r="I20" s="12">
        <v>9.5100000000000033</v>
      </c>
      <c r="J20" s="12"/>
      <c r="R20" s="11" t="s">
        <v>257</v>
      </c>
    </row>
    <row r="21" spans="1:25" x14ac:dyDescent="0.2">
      <c r="A21" s="44" t="s">
        <v>35</v>
      </c>
      <c r="B21" s="45">
        <v>82.4</v>
      </c>
      <c r="E21" s="12" t="s">
        <v>64</v>
      </c>
      <c r="F21" s="12" t="s">
        <v>64</v>
      </c>
      <c r="G21" s="12" t="s">
        <v>64</v>
      </c>
      <c r="I21" s="12" t="s">
        <v>64</v>
      </c>
      <c r="J21" s="12"/>
      <c r="R21" s="11" t="s">
        <v>258</v>
      </c>
    </row>
    <row r="22" spans="1:25" x14ac:dyDescent="0.2">
      <c r="A22" s="44" t="s">
        <v>36</v>
      </c>
      <c r="B22" s="45">
        <v>79.400000000000006</v>
      </c>
      <c r="E22" s="12">
        <v>-16.700000000000003</v>
      </c>
      <c r="F22" s="12">
        <v>-18.3</v>
      </c>
      <c r="G22" s="12">
        <v>6.7</v>
      </c>
      <c r="I22" s="12">
        <v>6.7</v>
      </c>
      <c r="J22" s="12"/>
    </row>
    <row r="23" spans="1:25" x14ac:dyDescent="0.2">
      <c r="A23" s="44" t="s">
        <v>37</v>
      </c>
      <c r="B23" s="45">
        <v>82.4</v>
      </c>
      <c r="E23" s="12" t="s">
        <v>64</v>
      </c>
      <c r="F23" s="12" t="s">
        <v>64</v>
      </c>
      <c r="G23" s="12" t="s">
        <v>64</v>
      </c>
      <c r="I23" s="12" t="s">
        <v>64</v>
      </c>
      <c r="J23" s="12"/>
      <c r="R23" s="11" t="s">
        <v>259</v>
      </c>
    </row>
    <row r="24" spans="1:25" x14ac:dyDescent="0.2">
      <c r="A24" s="44" t="s">
        <v>38</v>
      </c>
      <c r="B24" s="45">
        <v>84.3</v>
      </c>
      <c r="E24" s="12">
        <v>-14.21</v>
      </c>
      <c r="F24" s="12">
        <v>-19.199999999999996</v>
      </c>
      <c r="G24" s="12">
        <v>8.5999999999999979</v>
      </c>
      <c r="I24" s="12">
        <v>8.5999999999999979</v>
      </c>
      <c r="J24" s="12"/>
      <c r="R24" s="11" t="s">
        <v>260</v>
      </c>
    </row>
    <row r="25" spans="1:25" x14ac:dyDescent="0.2">
      <c r="A25" s="44" t="s">
        <v>39</v>
      </c>
      <c r="B25" s="45">
        <v>87.2</v>
      </c>
      <c r="E25" s="12" t="s">
        <v>64</v>
      </c>
      <c r="F25" s="12" t="s">
        <v>64</v>
      </c>
      <c r="G25" s="12" t="s">
        <v>64</v>
      </c>
      <c r="I25" s="12" t="s">
        <v>64</v>
      </c>
      <c r="J25" s="12"/>
      <c r="R25" s="11" t="s">
        <v>261</v>
      </c>
    </row>
    <row r="26" spans="1:25" x14ac:dyDescent="0.2">
      <c r="A26" s="44">
        <v>39448</v>
      </c>
      <c r="B26" s="45">
        <v>86</v>
      </c>
      <c r="E26" s="12">
        <v>-6.799999999999998</v>
      </c>
      <c r="F26" s="12">
        <v>-10.8</v>
      </c>
      <c r="G26" s="12">
        <v>12.4</v>
      </c>
      <c r="I26" s="12">
        <v>12.4</v>
      </c>
      <c r="J26" s="12"/>
      <c r="R26" s="11" t="s">
        <v>262</v>
      </c>
    </row>
    <row r="27" spans="1:25" x14ac:dyDescent="0.2">
      <c r="A27" s="44" t="s">
        <v>29</v>
      </c>
      <c r="B27" s="45">
        <v>85</v>
      </c>
      <c r="E27" s="12" t="s">
        <v>64</v>
      </c>
      <c r="F27" s="12" t="s">
        <v>64</v>
      </c>
      <c r="G27" s="12" t="s">
        <v>64</v>
      </c>
      <c r="I27" s="12" t="s">
        <v>64</v>
      </c>
      <c r="J27" s="12"/>
      <c r="R27" s="11" t="s">
        <v>263</v>
      </c>
    </row>
    <row r="28" spans="1:25" x14ac:dyDescent="0.2">
      <c r="A28" s="44" t="s">
        <v>30</v>
      </c>
      <c r="B28" s="45">
        <v>85</v>
      </c>
      <c r="E28" s="12">
        <v>-8.8999999999999986</v>
      </c>
      <c r="F28" s="12">
        <v>-6.3099999999999978</v>
      </c>
      <c r="G28" s="12">
        <v>27.199999999999996</v>
      </c>
      <c r="H28" s="12">
        <v>27.199999999999996</v>
      </c>
      <c r="I28" s="12">
        <v>27.199999999999996</v>
      </c>
      <c r="J28" s="12"/>
      <c r="R28" s="11" t="s">
        <v>264</v>
      </c>
    </row>
    <row r="29" spans="1:25" x14ac:dyDescent="0.2">
      <c r="A29" s="44" t="s">
        <v>31</v>
      </c>
      <c r="B29" s="45">
        <v>86</v>
      </c>
      <c r="E29" s="12" t="s">
        <v>64</v>
      </c>
      <c r="F29" s="12" t="s">
        <v>64</v>
      </c>
      <c r="G29" s="12"/>
      <c r="H29" s="33">
        <f>H28-4.3667</f>
        <v>22.833299999999994</v>
      </c>
      <c r="R29" s="11" t="s">
        <v>265</v>
      </c>
    </row>
    <row r="30" spans="1:25" x14ac:dyDescent="0.2">
      <c r="A30" s="44" t="s">
        <v>32</v>
      </c>
      <c r="C30" s="40">
        <v>80.400000000000006</v>
      </c>
      <c r="D30" s="40">
        <v>69.8</v>
      </c>
      <c r="E30" s="12" t="s">
        <v>64</v>
      </c>
      <c r="F30" s="12" t="s">
        <v>64</v>
      </c>
      <c r="G30" s="12"/>
      <c r="H30" s="33">
        <f>H29-4.3667</f>
        <v>18.466599999999993</v>
      </c>
      <c r="I30" s="11">
        <f>H30</f>
        <v>18.466599999999993</v>
      </c>
      <c r="K30" s="41"/>
      <c r="L30" s="41"/>
      <c r="M30" s="41"/>
      <c r="N30" s="41"/>
      <c r="O30" s="41"/>
      <c r="P30" s="41"/>
      <c r="Q30" s="41"/>
      <c r="R30" s="41" t="s">
        <v>266</v>
      </c>
      <c r="S30" s="41"/>
      <c r="T30" s="41"/>
      <c r="U30" s="42"/>
      <c r="V30" s="42"/>
      <c r="W30" s="42"/>
      <c r="X30" s="42"/>
      <c r="Y30" s="42"/>
    </row>
    <row r="31" spans="1:25" x14ac:dyDescent="0.2">
      <c r="A31" s="44" t="s">
        <v>33</v>
      </c>
      <c r="C31" s="40">
        <v>82.7</v>
      </c>
      <c r="D31" s="40">
        <v>73.2</v>
      </c>
      <c r="E31" s="12">
        <v>-6.5000000000000018</v>
      </c>
      <c r="F31" s="12">
        <v>-12.600000000000001</v>
      </c>
      <c r="G31" s="12">
        <v>14.100000000000001</v>
      </c>
      <c r="H31" s="12">
        <v>14.100000000000001</v>
      </c>
      <c r="R31" s="11" t="s">
        <v>267</v>
      </c>
    </row>
    <row r="32" spans="1:25" x14ac:dyDescent="0.2">
      <c r="A32" s="44" t="s">
        <v>34</v>
      </c>
      <c r="C32" s="40">
        <v>80.400000000000006</v>
      </c>
      <c r="D32" s="40">
        <v>69.400000000000006</v>
      </c>
      <c r="E32" s="12" t="s">
        <v>64</v>
      </c>
      <c r="F32" s="12" t="s">
        <v>64</v>
      </c>
      <c r="G32" s="12"/>
      <c r="H32" s="33">
        <f>H31-7.3833</f>
        <v>6.7167000000000012</v>
      </c>
      <c r="I32" s="11">
        <f>H32</f>
        <v>6.7167000000000012</v>
      </c>
      <c r="R32" s="11" t="s">
        <v>268</v>
      </c>
    </row>
    <row r="33" spans="1:104" x14ac:dyDescent="0.2">
      <c r="A33" s="44" t="s">
        <v>35</v>
      </c>
      <c r="C33" s="40">
        <v>83</v>
      </c>
      <c r="D33" s="40">
        <v>73.3</v>
      </c>
      <c r="E33" s="12" t="s">
        <v>64</v>
      </c>
      <c r="F33" s="12" t="s">
        <v>64</v>
      </c>
      <c r="G33" s="12"/>
      <c r="H33" s="33">
        <f>H32-7.3833</f>
        <v>-0.66659999999999897</v>
      </c>
      <c r="R33" s="11" t="s">
        <v>259</v>
      </c>
    </row>
    <row r="34" spans="1:104" x14ac:dyDescent="0.2">
      <c r="A34" s="44" t="s">
        <v>36</v>
      </c>
      <c r="C34" s="40">
        <v>88</v>
      </c>
      <c r="D34" s="40">
        <v>83</v>
      </c>
      <c r="F34" s="12">
        <v>-7</v>
      </c>
      <c r="G34" s="12"/>
      <c r="H34" s="33">
        <f>H33-7.3833</f>
        <v>-8.0498999999999992</v>
      </c>
      <c r="I34" s="11">
        <f>H34</f>
        <v>-8.0498999999999992</v>
      </c>
      <c r="K34" s="11">
        <v>1</v>
      </c>
      <c r="L34" s="40">
        <v>80.400000000000006</v>
      </c>
      <c r="R34" s="11" t="s">
        <v>245</v>
      </c>
      <c r="S34" s="11" t="s">
        <v>250</v>
      </c>
      <c r="V34" s="11" t="s">
        <v>505</v>
      </c>
    </row>
    <row r="35" spans="1:104" x14ac:dyDescent="0.2">
      <c r="A35" s="44" t="s">
        <v>37</v>
      </c>
      <c r="C35" s="40">
        <v>82.7</v>
      </c>
      <c r="D35" s="40">
        <v>76</v>
      </c>
      <c r="E35" s="12" t="s">
        <v>64</v>
      </c>
      <c r="F35" s="12" t="s">
        <v>64</v>
      </c>
      <c r="G35" s="12"/>
      <c r="H35" s="33">
        <f>H34-7.3833</f>
        <v>-15.433199999999999</v>
      </c>
      <c r="K35" s="11">
        <v>2</v>
      </c>
      <c r="L35" s="40">
        <v>80.400000000000006</v>
      </c>
      <c r="S35" s="15">
        <v>37987</v>
      </c>
      <c r="T35" s="15" t="s">
        <v>29</v>
      </c>
      <c r="U35" s="15" t="s">
        <v>30</v>
      </c>
      <c r="V35" s="15" t="s">
        <v>31</v>
      </c>
      <c r="W35" s="15" t="s">
        <v>32</v>
      </c>
      <c r="X35" s="15" t="s">
        <v>33</v>
      </c>
      <c r="Y35" s="15" t="s">
        <v>34</v>
      </c>
      <c r="Z35" s="15" t="s">
        <v>35</v>
      </c>
      <c r="AA35" s="15" t="s">
        <v>36</v>
      </c>
      <c r="AB35" s="15" t="s">
        <v>37</v>
      </c>
      <c r="AC35" s="15"/>
      <c r="AD35" s="15" t="s">
        <v>38</v>
      </c>
      <c r="AE35" s="15"/>
      <c r="AF35" s="15" t="s">
        <v>62</v>
      </c>
      <c r="AG35" s="15">
        <v>38353</v>
      </c>
      <c r="AH35" s="15" t="s">
        <v>29</v>
      </c>
      <c r="AI35" s="15" t="s">
        <v>30</v>
      </c>
      <c r="AJ35" s="15"/>
      <c r="AK35" s="15"/>
      <c r="AL35" s="15" t="s">
        <v>33</v>
      </c>
      <c r="AM35" s="15" t="s">
        <v>34</v>
      </c>
      <c r="AN35" s="15" t="s">
        <v>35</v>
      </c>
      <c r="AO35" s="15" t="s">
        <v>36</v>
      </c>
      <c r="AP35" s="15" t="s">
        <v>37</v>
      </c>
      <c r="AQ35" s="15" t="s">
        <v>38</v>
      </c>
      <c r="AR35" s="15" t="s">
        <v>62</v>
      </c>
      <c r="AS35" s="44">
        <v>38718</v>
      </c>
      <c r="AT35" s="44" t="s">
        <v>29</v>
      </c>
      <c r="AU35" s="44" t="s">
        <v>30</v>
      </c>
      <c r="AV35" s="44" t="s">
        <v>31</v>
      </c>
      <c r="AW35" s="44" t="s">
        <v>32</v>
      </c>
      <c r="AX35" s="44" t="s">
        <v>33</v>
      </c>
      <c r="AY35" s="44" t="s">
        <v>34</v>
      </c>
      <c r="AZ35" s="44" t="s">
        <v>35</v>
      </c>
      <c r="BA35" s="44" t="s">
        <v>36</v>
      </c>
      <c r="BB35" s="44" t="s">
        <v>37</v>
      </c>
      <c r="BC35" s="44" t="s">
        <v>38</v>
      </c>
      <c r="BD35" s="44" t="s">
        <v>39</v>
      </c>
      <c r="BE35" s="44">
        <v>39083</v>
      </c>
      <c r="BF35" s="44" t="s">
        <v>29</v>
      </c>
      <c r="BG35" s="44" t="s">
        <v>30</v>
      </c>
      <c r="BH35" s="44" t="s">
        <v>31</v>
      </c>
      <c r="BI35" s="44" t="s">
        <v>32</v>
      </c>
      <c r="BJ35" s="44" t="s">
        <v>33</v>
      </c>
      <c r="BK35" s="44" t="s">
        <v>34</v>
      </c>
      <c r="BL35" s="44" t="s">
        <v>35</v>
      </c>
      <c r="BM35" s="44" t="s">
        <v>36</v>
      </c>
      <c r="BN35" s="44" t="s">
        <v>37</v>
      </c>
      <c r="BO35" s="44" t="s">
        <v>38</v>
      </c>
      <c r="BP35" s="44" t="s">
        <v>39</v>
      </c>
      <c r="BQ35" s="44">
        <v>39448</v>
      </c>
      <c r="BR35" s="44" t="s">
        <v>29</v>
      </c>
      <c r="BS35" s="44" t="s">
        <v>30</v>
      </c>
      <c r="BT35" s="44" t="s">
        <v>31</v>
      </c>
      <c r="BU35" s="44" t="s">
        <v>32</v>
      </c>
      <c r="BV35" s="44" t="s">
        <v>33</v>
      </c>
      <c r="BW35" s="44" t="s">
        <v>34</v>
      </c>
      <c r="BX35" s="44" t="s">
        <v>35</v>
      </c>
      <c r="BY35" s="44" t="s">
        <v>36</v>
      </c>
      <c r="BZ35" s="44" t="s">
        <v>37</v>
      </c>
      <c r="CA35" s="44" t="s">
        <v>38</v>
      </c>
      <c r="CB35" s="44" t="s">
        <v>39</v>
      </c>
      <c r="CC35" s="44">
        <v>39814</v>
      </c>
      <c r="CD35" s="44" t="s">
        <v>29</v>
      </c>
      <c r="CE35" s="44" t="s">
        <v>30</v>
      </c>
      <c r="CF35" s="44" t="s">
        <v>31</v>
      </c>
      <c r="CG35" s="44" t="s">
        <v>32</v>
      </c>
      <c r="CH35" s="44" t="s">
        <v>33</v>
      </c>
      <c r="CI35" s="44" t="s">
        <v>34</v>
      </c>
      <c r="CJ35" s="44" t="s">
        <v>35</v>
      </c>
      <c r="CK35" s="44" t="s">
        <v>36</v>
      </c>
      <c r="CL35" s="44" t="s">
        <v>37</v>
      </c>
      <c r="CM35" s="44" t="s">
        <v>38</v>
      </c>
      <c r="CN35" s="44" t="s">
        <v>39</v>
      </c>
      <c r="CO35" s="44">
        <v>40188</v>
      </c>
      <c r="CP35" s="44" t="s">
        <v>29</v>
      </c>
      <c r="CQ35" s="44" t="s">
        <v>30</v>
      </c>
      <c r="CR35" s="44" t="s">
        <v>31</v>
      </c>
      <c r="CS35" s="44" t="s">
        <v>32</v>
      </c>
      <c r="CT35" s="44" t="s">
        <v>33</v>
      </c>
      <c r="CU35" s="44" t="s">
        <v>34</v>
      </c>
      <c r="CV35" s="44" t="s">
        <v>35</v>
      </c>
      <c r="CW35" s="44" t="s">
        <v>36</v>
      </c>
      <c r="CX35" s="44" t="s">
        <v>37</v>
      </c>
      <c r="CY35" s="44" t="s">
        <v>38</v>
      </c>
      <c r="CZ35" s="44" t="s">
        <v>39</v>
      </c>
    </row>
    <row r="36" spans="1:104" x14ac:dyDescent="0.2">
      <c r="A36" s="44" t="s">
        <v>38</v>
      </c>
      <c r="C36" s="40">
        <v>85.9</v>
      </c>
      <c r="D36" s="40">
        <v>78.2</v>
      </c>
      <c r="E36" s="12" t="s">
        <v>64</v>
      </c>
      <c r="F36" s="12" t="s">
        <v>64</v>
      </c>
      <c r="G36" s="12"/>
      <c r="H36" s="33">
        <f>H35-7.3833</f>
        <v>-22.816499999999998</v>
      </c>
      <c r="I36" s="11">
        <f>H36</f>
        <v>-22.816499999999998</v>
      </c>
      <c r="K36" s="11">
        <v>3</v>
      </c>
      <c r="L36" s="40">
        <v>88</v>
      </c>
      <c r="R36" s="11" t="s">
        <v>249</v>
      </c>
    </row>
    <row r="37" spans="1:104" x14ac:dyDescent="0.2">
      <c r="A37" s="44" t="s">
        <v>39</v>
      </c>
      <c r="C37" s="40">
        <v>83.1</v>
      </c>
      <c r="D37" s="40">
        <v>75.5</v>
      </c>
      <c r="E37" s="12">
        <v>-27.4</v>
      </c>
      <c r="F37" s="12" t="s">
        <v>64</v>
      </c>
      <c r="G37" s="12">
        <v>-30.2</v>
      </c>
      <c r="H37" s="12">
        <v>-30.2</v>
      </c>
      <c r="K37" s="11">
        <v>4</v>
      </c>
      <c r="L37" s="40">
        <v>85.9</v>
      </c>
      <c r="R37" s="11" t="s">
        <v>247</v>
      </c>
    </row>
    <row r="38" spans="1:104" x14ac:dyDescent="0.2">
      <c r="A38" s="44">
        <v>39814</v>
      </c>
      <c r="C38" s="40">
        <v>82.8</v>
      </c>
      <c r="D38" s="40">
        <v>74.8</v>
      </c>
      <c r="H38" s="105">
        <f>H37+7.7</f>
        <v>-22.5</v>
      </c>
      <c r="I38" s="11">
        <f>H38</f>
        <v>-22.5</v>
      </c>
      <c r="K38" s="11">
        <v>5</v>
      </c>
      <c r="L38" s="40">
        <v>82.8</v>
      </c>
      <c r="R38" s="11" t="s">
        <v>243</v>
      </c>
    </row>
    <row r="39" spans="1:104" x14ac:dyDescent="0.2">
      <c r="A39" s="44" t="s">
        <v>29</v>
      </c>
      <c r="C39" s="40">
        <v>77.900000000000006</v>
      </c>
      <c r="D39" s="40">
        <v>70.7</v>
      </c>
      <c r="H39" s="105">
        <f>H38+7.7</f>
        <v>-14.8</v>
      </c>
      <c r="K39" s="11">
        <v>6</v>
      </c>
      <c r="L39" s="40">
        <v>78</v>
      </c>
      <c r="R39" s="11" t="s">
        <v>248</v>
      </c>
    </row>
    <row r="40" spans="1:104" x14ac:dyDescent="0.2">
      <c r="A40" s="44" t="s">
        <v>30</v>
      </c>
      <c r="C40" s="40">
        <v>78</v>
      </c>
      <c r="D40" s="40">
        <v>71</v>
      </c>
      <c r="E40" s="11">
        <v>-38.6</v>
      </c>
      <c r="F40" s="11">
        <v>-18.600000000000001</v>
      </c>
      <c r="H40" s="105">
        <f>H39+7.7</f>
        <v>-7.1000000000000005</v>
      </c>
      <c r="I40" s="11">
        <f>H40</f>
        <v>-7.1000000000000005</v>
      </c>
      <c r="K40" s="11">
        <v>7</v>
      </c>
      <c r="L40" s="43">
        <v>77.8</v>
      </c>
      <c r="R40" s="11" t="s">
        <v>244</v>
      </c>
    </row>
    <row r="41" spans="1:104" x14ac:dyDescent="0.2">
      <c r="A41" s="44" t="s">
        <v>31</v>
      </c>
      <c r="C41" s="40">
        <v>76</v>
      </c>
      <c r="D41" s="40">
        <v>68</v>
      </c>
      <c r="H41" s="105">
        <f>H40+7.7</f>
        <v>0.59999999999999964</v>
      </c>
      <c r="K41" s="11">
        <v>8</v>
      </c>
      <c r="L41" s="43">
        <v>77.900000000000006</v>
      </c>
      <c r="R41" s="11" t="s">
        <v>246</v>
      </c>
    </row>
    <row r="42" spans="1:104" x14ac:dyDescent="0.2">
      <c r="A42" s="44" t="s">
        <v>32</v>
      </c>
      <c r="C42" s="43">
        <v>77.8</v>
      </c>
      <c r="D42" s="43">
        <v>72.2</v>
      </c>
      <c r="H42" s="105">
        <f>H41+7.7</f>
        <v>8.3000000000000007</v>
      </c>
      <c r="I42" s="11">
        <f>H42</f>
        <v>8.3000000000000007</v>
      </c>
      <c r="K42" s="11">
        <v>9</v>
      </c>
      <c r="L42" s="43">
        <v>80.599999999999994</v>
      </c>
    </row>
    <row r="43" spans="1:104" x14ac:dyDescent="0.2">
      <c r="A43" s="44" t="s">
        <v>33</v>
      </c>
      <c r="C43" s="43">
        <v>78.599999999999994</v>
      </c>
      <c r="D43" s="43">
        <v>70.8</v>
      </c>
      <c r="E43" s="12">
        <v>-36</v>
      </c>
      <c r="G43" s="12">
        <v>16</v>
      </c>
      <c r="H43" s="12">
        <v>16</v>
      </c>
      <c r="K43" s="11">
        <v>10</v>
      </c>
      <c r="L43" s="43">
        <v>78.8</v>
      </c>
    </row>
    <row r="44" spans="1:104" x14ac:dyDescent="0.2">
      <c r="A44" s="44" t="s">
        <v>34</v>
      </c>
      <c r="C44" s="43">
        <v>77.900000000000006</v>
      </c>
      <c r="D44" s="43">
        <v>71.7</v>
      </c>
      <c r="H44" s="105">
        <f>AVERAGE(H43,H45)</f>
        <v>17.5</v>
      </c>
      <c r="I44" s="11">
        <f>H44</f>
        <v>17.5</v>
      </c>
      <c r="K44" s="11">
        <v>11</v>
      </c>
      <c r="L44" s="43">
        <v>77.599999999999994</v>
      </c>
    </row>
    <row r="45" spans="1:104" x14ac:dyDescent="0.2">
      <c r="A45" s="44" t="s">
        <v>35</v>
      </c>
      <c r="C45" s="43">
        <v>81.7</v>
      </c>
      <c r="D45" s="43">
        <v>75.8</v>
      </c>
      <c r="E45" s="12">
        <v>-31</v>
      </c>
      <c r="G45" s="12">
        <v>19</v>
      </c>
      <c r="H45" s="12">
        <v>19</v>
      </c>
      <c r="K45" s="11">
        <v>12</v>
      </c>
      <c r="L45" s="43">
        <v>78</v>
      </c>
    </row>
    <row r="46" spans="1:104" x14ac:dyDescent="0.2">
      <c r="A46" s="44" t="s">
        <v>36</v>
      </c>
      <c r="C46" s="43">
        <v>80.599999999999994</v>
      </c>
      <c r="D46" s="43">
        <v>75</v>
      </c>
      <c r="F46" s="12">
        <v>-21</v>
      </c>
      <c r="H46" s="105">
        <f>AVERAGE(H45,H47)</f>
        <v>21</v>
      </c>
      <c r="I46" s="11">
        <f>H46</f>
        <v>21</v>
      </c>
      <c r="K46" s="11">
        <v>13</v>
      </c>
      <c r="L46" s="43">
        <v>80</v>
      </c>
    </row>
    <row r="47" spans="1:104" x14ac:dyDescent="0.2">
      <c r="A47" s="44" t="s">
        <v>37</v>
      </c>
      <c r="C47" s="43">
        <v>77.599999999999994</v>
      </c>
      <c r="D47" s="43">
        <v>72.2</v>
      </c>
      <c r="E47" s="12">
        <v>-29</v>
      </c>
      <c r="G47" s="12">
        <v>23</v>
      </c>
      <c r="H47" s="12">
        <v>23</v>
      </c>
      <c r="L47" s="40"/>
    </row>
    <row r="48" spans="1:104" x14ac:dyDescent="0.2">
      <c r="A48" s="44" t="s">
        <v>38</v>
      </c>
      <c r="C48" s="43">
        <v>78.8</v>
      </c>
      <c r="D48" s="43">
        <v>73.7</v>
      </c>
      <c r="F48" s="11">
        <v>-20</v>
      </c>
      <c r="H48" s="105">
        <f>AVERAGE(H47,H49)</f>
        <v>16</v>
      </c>
      <c r="I48" s="11">
        <f>H48</f>
        <v>16</v>
      </c>
      <c r="L48" s="40"/>
    </row>
    <row r="49" spans="1:43" x14ac:dyDescent="0.2">
      <c r="A49" s="44" t="s">
        <v>39</v>
      </c>
      <c r="C49" s="32">
        <v>83</v>
      </c>
      <c r="D49" s="32">
        <v>78</v>
      </c>
      <c r="E49" s="12">
        <v>-29</v>
      </c>
      <c r="G49" s="12">
        <v>9</v>
      </c>
      <c r="H49" s="12">
        <v>9</v>
      </c>
      <c r="L49" s="40"/>
    </row>
    <row r="50" spans="1:43" x14ac:dyDescent="0.2">
      <c r="A50" s="44">
        <v>40188</v>
      </c>
      <c r="C50" s="43">
        <v>77.599999999999994</v>
      </c>
      <c r="D50" s="43">
        <v>75</v>
      </c>
      <c r="L50" s="40"/>
    </row>
    <row r="51" spans="1:43" x14ac:dyDescent="0.2">
      <c r="A51" s="44" t="s">
        <v>29</v>
      </c>
      <c r="C51" s="43">
        <v>80.3</v>
      </c>
      <c r="D51" s="43">
        <v>77.099999999999994</v>
      </c>
      <c r="L51" s="40"/>
    </row>
    <row r="52" spans="1:43" x14ac:dyDescent="0.2">
      <c r="A52" s="44" t="s">
        <v>30</v>
      </c>
      <c r="C52" s="43">
        <v>78</v>
      </c>
      <c r="D52" s="43">
        <v>75</v>
      </c>
      <c r="L52" s="40"/>
      <c r="Z52" s="15"/>
      <c r="AA52" s="15"/>
      <c r="AB52" s="15"/>
      <c r="AC52" s="15"/>
      <c r="AD52" s="15"/>
      <c r="AE52" s="15"/>
      <c r="AF52" s="15"/>
      <c r="AG52" s="15" t="s">
        <v>271</v>
      </c>
      <c r="AH52" s="15"/>
      <c r="AI52" s="15"/>
      <c r="AJ52" s="15"/>
      <c r="AK52" s="15"/>
      <c r="AL52" s="15"/>
    </row>
    <row r="53" spans="1:43" x14ac:dyDescent="0.2">
      <c r="A53" s="44" t="s">
        <v>31</v>
      </c>
      <c r="C53" s="43">
        <v>77.599999999999994</v>
      </c>
      <c r="D53" s="43">
        <v>73</v>
      </c>
      <c r="L53" s="43"/>
    </row>
    <row r="54" spans="1:43" x14ac:dyDescent="0.2">
      <c r="A54" s="44" t="s">
        <v>32</v>
      </c>
      <c r="C54" s="43">
        <v>80</v>
      </c>
      <c r="D54" s="43">
        <v>77</v>
      </c>
      <c r="L54" s="43"/>
      <c r="AB54" s="11" t="s">
        <v>83</v>
      </c>
    </row>
    <row r="55" spans="1:43" x14ac:dyDescent="0.2">
      <c r="A55" s="44" t="s">
        <v>33</v>
      </c>
      <c r="L55" s="43"/>
      <c r="AB55" s="11" t="s">
        <v>270</v>
      </c>
    </row>
    <row r="56" spans="1:43" x14ac:dyDescent="0.2">
      <c r="A56" s="44" t="s">
        <v>34</v>
      </c>
    </row>
    <row r="57" spans="1:43" x14ac:dyDescent="0.2">
      <c r="A57" s="44" t="s">
        <v>35</v>
      </c>
      <c r="L57" s="43"/>
      <c r="AI57" s="11" t="s">
        <v>524</v>
      </c>
      <c r="AJ57" s="11" t="s">
        <v>528</v>
      </c>
      <c r="AL57" s="11" t="s">
        <v>529</v>
      </c>
    </row>
    <row r="58" spans="1:43" x14ac:dyDescent="0.2">
      <c r="A58" s="44" t="s">
        <v>36</v>
      </c>
      <c r="L58" s="43"/>
      <c r="AB58" s="11" t="s">
        <v>272</v>
      </c>
      <c r="AC58" s="11" t="s">
        <v>522</v>
      </c>
      <c r="AD58" s="11" t="s">
        <v>506</v>
      </c>
      <c r="AE58" s="31" t="s">
        <v>523</v>
      </c>
      <c r="AF58" s="11" t="s">
        <v>507</v>
      </c>
      <c r="AG58" s="11" t="s">
        <v>203</v>
      </c>
      <c r="AH58" s="11" t="s">
        <v>508</v>
      </c>
      <c r="AI58" s="11" t="s">
        <v>509</v>
      </c>
      <c r="AN58" s="11" t="s">
        <v>510</v>
      </c>
      <c r="AO58" s="11" t="s">
        <v>525</v>
      </c>
      <c r="AP58" s="11" t="s">
        <v>526</v>
      </c>
      <c r="AQ58" s="11" t="s">
        <v>527</v>
      </c>
    </row>
    <row r="59" spans="1:43" ht="15" x14ac:dyDescent="0.25">
      <c r="A59" s="44" t="s">
        <v>37</v>
      </c>
      <c r="Z59" s="11">
        <v>1</v>
      </c>
      <c r="AA59" s="15">
        <v>37987</v>
      </c>
      <c r="AB59" s="11">
        <v>-35.1</v>
      </c>
      <c r="AC59" s="31">
        <v>15.799999999999997</v>
      </c>
      <c r="AD59" s="9">
        <v>9.4816897238956113</v>
      </c>
      <c r="AE59" s="31">
        <v>15.799999999999997</v>
      </c>
      <c r="AF59" s="9">
        <v>0.71114033447684788</v>
      </c>
      <c r="AG59" s="9">
        <v>49</v>
      </c>
      <c r="AH59" s="9">
        <v>49</v>
      </c>
      <c r="AI59" s="9"/>
      <c r="AJ59" s="9">
        <v>81.000000000000028</v>
      </c>
      <c r="AK59" s="9"/>
      <c r="AL59" s="9"/>
      <c r="AM59" s="9"/>
      <c r="AO59" s="9"/>
    </row>
    <row r="60" spans="1:43" ht="15" x14ac:dyDescent="0.25">
      <c r="A60" s="44" t="s">
        <v>38</v>
      </c>
      <c r="Z60" s="11">
        <v>2</v>
      </c>
      <c r="AA60" s="15" t="s">
        <v>30</v>
      </c>
      <c r="AB60" s="11">
        <v>-35.999999999999993</v>
      </c>
      <c r="AC60" s="31">
        <v>15</v>
      </c>
      <c r="AD60" s="9">
        <v>1.8150955454239723</v>
      </c>
      <c r="AE60" s="31">
        <v>4.9670000000000014</v>
      </c>
      <c r="AF60" s="9">
        <v>2.2532729647797529</v>
      </c>
      <c r="AG60" s="9">
        <v>51</v>
      </c>
      <c r="AH60" s="9">
        <v>51</v>
      </c>
      <c r="AI60" s="9"/>
      <c r="AJ60" s="9">
        <v>81.000000000000028</v>
      </c>
      <c r="AK60" s="9"/>
      <c r="AL60" s="9"/>
      <c r="AM60" s="9"/>
      <c r="AO60" s="9"/>
    </row>
    <row r="61" spans="1:43" ht="15" x14ac:dyDescent="0.25">
      <c r="A61" s="44" t="s">
        <v>39</v>
      </c>
      <c r="Z61" s="11">
        <v>3</v>
      </c>
      <c r="AA61" s="15" t="s">
        <v>32</v>
      </c>
      <c r="AB61" s="11">
        <v>-39.4</v>
      </c>
      <c r="AC61" s="31">
        <v>10.800000000000004</v>
      </c>
      <c r="AD61" s="9">
        <v>-1.9213581349324116</v>
      </c>
      <c r="AE61" s="31">
        <v>-0.55602249999999565</v>
      </c>
      <c r="AF61" s="9">
        <v>-0.57802569064652609</v>
      </c>
      <c r="AG61" s="9">
        <v>53</v>
      </c>
      <c r="AH61" s="9">
        <v>53</v>
      </c>
      <c r="AI61" s="9"/>
      <c r="AJ61" s="9">
        <v>76.300000000000026</v>
      </c>
      <c r="AK61" s="9"/>
      <c r="AL61" s="9"/>
      <c r="AM61" s="9"/>
      <c r="AO61" s="9"/>
    </row>
    <row r="62" spans="1:43" ht="15" x14ac:dyDescent="0.25">
      <c r="Z62" s="11">
        <v>4</v>
      </c>
      <c r="AA62" s="15" t="s">
        <v>34</v>
      </c>
      <c r="AB62" s="11">
        <v>-39</v>
      </c>
      <c r="AC62" s="31">
        <v>2</v>
      </c>
      <c r="AD62" s="9">
        <v>0.58406460891122935</v>
      </c>
      <c r="AE62" s="31">
        <v>-7.4294277375000028</v>
      </c>
      <c r="AF62" s="9">
        <v>7.7094737432860301</v>
      </c>
      <c r="AG62" s="9">
        <v>55</v>
      </c>
      <c r="AH62" s="9">
        <v>55</v>
      </c>
      <c r="AI62" s="9"/>
      <c r="AJ62" s="9">
        <v>73.000000000000014</v>
      </c>
      <c r="AK62" s="9"/>
      <c r="AL62" s="9"/>
      <c r="AM62" s="9"/>
      <c r="AO62" s="9"/>
    </row>
    <row r="63" spans="1:43" ht="15" x14ac:dyDescent="0.25">
      <c r="Z63" s="11">
        <v>5</v>
      </c>
      <c r="AA63" s="15" t="s">
        <v>36</v>
      </c>
      <c r="AB63" s="11">
        <v>-42.3</v>
      </c>
      <c r="AC63" s="31">
        <v>-4.9000000000000012</v>
      </c>
      <c r="AD63" s="9">
        <v>-2.8991123250235407</v>
      </c>
      <c r="AE63" s="31">
        <v>-8.7050965716718771</v>
      </c>
      <c r="AF63" s="9">
        <v>-0.37848587180818188</v>
      </c>
      <c r="AG63" s="9">
        <v>57</v>
      </c>
      <c r="AH63" s="9">
        <v>57</v>
      </c>
      <c r="AI63" s="9"/>
      <c r="AJ63" s="9">
        <v>71.800000000000026</v>
      </c>
      <c r="AK63" s="9"/>
      <c r="AL63" s="9"/>
      <c r="AM63" s="9"/>
      <c r="AO63" s="9"/>
    </row>
    <row r="64" spans="1:43" ht="15" x14ac:dyDescent="0.25">
      <c r="Z64" s="11">
        <v>6</v>
      </c>
      <c r="AA64" s="15" t="s">
        <v>38</v>
      </c>
      <c r="AB64" s="42">
        <v>-41.1</v>
      </c>
      <c r="AC64" s="31">
        <v>-7.6999999999999993</v>
      </c>
      <c r="AD64" s="9">
        <v>0.63394314502701066</v>
      </c>
      <c r="AE64" s="31">
        <v>-6.1888907564070452</v>
      </c>
      <c r="AF64" s="9">
        <v>-5.4639737665517361</v>
      </c>
      <c r="AG64" s="9">
        <v>59</v>
      </c>
      <c r="AH64" s="9">
        <v>59</v>
      </c>
      <c r="AI64" s="9"/>
      <c r="AJ64" s="9">
        <v>69.000000000000014</v>
      </c>
      <c r="AK64" s="9"/>
      <c r="AL64" s="9"/>
      <c r="AM64" s="9"/>
      <c r="AO64" s="9"/>
    </row>
    <row r="65" spans="11:44" ht="15" x14ac:dyDescent="0.25">
      <c r="Z65" s="11">
        <v>7</v>
      </c>
      <c r="AA65" s="15">
        <v>38353</v>
      </c>
      <c r="AB65" s="11">
        <v>-41.2</v>
      </c>
      <c r="AC65" s="31">
        <v>-12</v>
      </c>
      <c r="AD65" s="9">
        <v>-6.4992326868842071E-2</v>
      </c>
      <c r="AE65" s="31">
        <v>-7.5407000834480398</v>
      </c>
      <c r="AF65" s="9">
        <v>5.641004528529896</v>
      </c>
      <c r="AG65" s="9">
        <v>61</v>
      </c>
      <c r="AH65" s="9">
        <v>61</v>
      </c>
      <c r="AI65" s="9"/>
      <c r="AJ65" s="9">
        <v>65.200000000000031</v>
      </c>
      <c r="AK65" s="9"/>
      <c r="AL65" s="9"/>
      <c r="AM65" s="9"/>
      <c r="AO65" s="9"/>
    </row>
    <row r="66" spans="11:44" ht="15" x14ac:dyDescent="0.25">
      <c r="Z66" s="11">
        <v>8</v>
      </c>
      <c r="AA66" s="15" t="s">
        <v>30</v>
      </c>
      <c r="AB66" s="11">
        <v>-45.7</v>
      </c>
      <c r="AC66" s="31">
        <v>-7.5999999999999979</v>
      </c>
      <c r="AD66" s="9">
        <v>-4.524725284268631</v>
      </c>
      <c r="AE66" s="31">
        <v>0.46795472177475433</v>
      </c>
      <c r="AF66" s="9">
        <v>-0.97282525866180725</v>
      </c>
      <c r="AG66" s="9">
        <v>63</v>
      </c>
      <c r="AH66" s="9">
        <v>63</v>
      </c>
      <c r="AI66" s="9"/>
      <c r="AJ66" s="9">
        <v>65.500000000000014</v>
      </c>
      <c r="AK66" s="9"/>
      <c r="AL66" s="9"/>
      <c r="AM66" s="9"/>
      <c r="AO66" s="9"/>
    </row>
    <row r="67" spans="11:44" ht="15" x14ac:dyDescent="0.25">
      <c r="Z67" s="11">
        <v>9</v>
      </c>
      <c r="AA67" s="15" t="s">
        <v>32</v>
      </c>
      <c r="AB67" s="11">
        <v>-39.6</v>
      </c>
      <c r="AC67" s="31">
        <v>-6.2999999999999989</v>
      </c>
      <c r="AD67" s="9">
        <v>4.8302084433358328</v>
      </c>
      <c r="AE67" s="31">
        <v>-5.3934073662054133E-2</v>
      </c>
      <c r="AF67" s="9">
        <v>-3.2013861091466889</v>
      </c>
      <c r="AG67" s="9">
        <v>65</v>
      </c>
      <c r="AH67" s="9">
        <v>65</v>
      </c>
      <c r="AI67" s="9"/>
      <c r="AJ67" s="9">
        <v>68.900000000000034</v>
      </c>
      <c r="AK67" s="9"/>
      <c r="AL67" s="9"/>
      <c r="AM67" s="9"/>
      <c r="AO67" s="9"/>
    </row>
    <row r="68" spans="11:44" ht="15" x14ac:dyDescent="0.25">
      <c r="Z68" s="11">
        <v>10</v>
      </c>
      <c r="AA68" s="15" t="s">
        <v>34</v>
      </c>
      <c r="AB68" s="11">
        <v>-36.5</v>
      </c>
      <c r="AC68" s="31">
        <v>-3.9000000000000021</v>
      </c>
      <c r="AD68" s="9">
        <v>3.9431973381254033</v>
      </c>
      <c r="AE68" s="31">
        <v>1.540015892260292</v>
      </c>
      <c r="AF68" s="9">
        <v>-1.9486897074337246</v>
      </c>
      <c r="AG68" s="9">
        <v>67</v>
      </c>
      <c r="AH68" s="9">
        <v>67</v>
      </c>
      <c r="AI68" s="9"/>
      <c r="AJ68" s="9">
        <v>66.90000000000002</v>
      </c>
      <c r="AK68" s="9"/>
      <c r="AL68" s="9"/>
      <c r="AM68" s="9"/>
      <c r="AO68" s="9"/>
    </row>
    <row r="69" spans="11:44" ht="15" x14ac:dyDescent="0.25">
      <c r="Z69" s="11">
        <v>11</v>
      </c>
      <c r="AA69" s="15" t="s">
        <v>36</v>
      </c>
      <c r="AB69" s="11">
        <v>-34.69</v>
      </c>
      <c r="AC69" s="31">
        <v>-3.8999999999999986</v>
      </c>
      <c r="AD69" s="9">
        <v>3.0732640495414003</v>
      </c>
      <c r="AE69" s="31">
        <v>-2.105397194366351E-2</v>
      </c>
      <c r="AF69" s="9">
        <v>4.1165186652934445</v>
      </c>
      <c r="AG69" s="9">
        <v>69</v>
      </c>
      <c r="AH69" s="9">
        <v>69</v>
      </c>
      <c r="AI69" s="9"/>
      <c r="AJ69" s="9">
        <v>70.300000000000011</v>
      </c>
      <c r="AK69" s="9"/>
      <c r="AL69" s="9"/>
      <c r="AM69" s="9"/>
      <c r="AO69" s="9"/>
    </row>
    <row r="70" spans="11:44" ht="15" x14ac:dyDescent="0.25">
      <c r="Z70" s="11">
        <v>12</v>
      </c>
      <c r="AA70" s="15" t="s">
        <v>38</v>
      </c>
      <c r="AB70" s="11">
        <v>-37</v>
      </c>
      <c r="AC70" s="31">
        <v>-7.4</v>
      </c>
      <c r="AD70" s="9">
        <v>-1.0233420570608835</v>
      </c>
      <c r="AE70" s="31">
        <v>-3.757935149411884</v>
      </c>
      <c r="AF70" s="9">
        <v>-3.3722138212792885</v>
      </c>
      <c r="AG70" s="9">
        <v>71</v>
      </c>
      <c r="AH70" s="9">
        <v>71</v>
      </c>
      <c r="AI70" s="9"/>
      <c r="AJ70" s="9">
        <v>75.700000000000031</v>
      </c>
      <c r="AK70" s="9"/>
      <c r="AL70" s="9"/>
      <c r="AM70" s="9"/>
      <c r="AO70" s="9"/>
    </row>
    <row r="71" spans="11:44" ht="15" x14ac:dyDescent="0.25">
      <c r="Z71" s="11">
        <v>13</v>
      </c>
      <c r="AA71" s="44">
        <v>38718</v>
      </c>
      <c r="AB71" s="11">
        <v>-34</v>
      </c>
      <c r="AC71" s="11">
        <v>1.5000000000000036</v>
      </c>
      <c r="AD71" s="9">
        <v>3.2487660212013805</v>
      </c>
      <c r="AE71" s="31">
        <v>7.2918835499348491</v>
      </c>
      <c r="AF71" s="9">
        <v>-0.39227456494102797</v>
      </c>
      <c r="AG71" s="9">
        <v>73</v>
      </c>
      <c r="AH71" s="9">
        <v>73</v>
      </c>
      <c r="AI71" s="9"/>
      <c r="AJ71" s="9">
        <v>71.400000000000006</v>
      </c>
      <c r="AK71" s="9"/>
      <c r="AL71" s="9"/>
      <c r="AM71" s="9"/>
      <c r="AO71" s="9"/>
    </row>
    <row r="72" spans="11:44" ht="15" x14ac:dyDescent="0.25">
      <c r="Z72" s="11">
        <v>14</v>
      </c>
      <c r="AA72" s="44" t="s">
        <v>30</v>
      </c>
      <c r="AB72" s="11">
        <v>-37.900000000000006</v>
      </c>
      <c r="AC72" s="11">
        <v>-7.5</v>
      </c>
      <c r="AD72" s="9">
        <v>-2.8071619521190585</v>
      </c>
      <c r="AE72" s="31">
        <v>-6.9764647816817851</v>
      </c>
      <c r="AF72" s="9">
        <v>-2.7849378814846122</v>
      </c>
      <c r="AG72" s="9">
        <v>75</v>
      </c>
      <c r="AH72" s="9">
        <v>75</v>
      </c>
      <c r="AI72" s="9"/>
      <c r="AJ72" s="9">
        <v>72.3</v>
      </c>
      <c r="AK72" s="9"/>
      <c r="AL72" s="9"/>
      <c r="AM72" s="9"/>
      <c r="AO72" s="9"/>
    </row>
    <row r="73" spans="11:44" ht="15" x14ac:dyDescent="0.25">
      <c r="Z73" s="11">
        <v>15</v>
      </c>
      <c r="AA73" s="44" t="s">
        <v>32</v>
      </c>
      <c r="AB73" s="11">
        <v>-25.5</v>
      </c>
      <c r="AC73" s="11">
        <v>1.3000000000000025</v>
      </c>
      <c r="AD73" s="9">
        <v>12.082884247845133</v>
      </c>
      <c r="AE73" s="31">
        <v>6.6888593522180537</v>
      </c>
      <c r="AF73" s="9">
        <v>6.2441803966360272</v>
      </c>
      <c r="AG73" s="9">
        <v>77</v>
      </c>
      <c r="AH73" s="9">
        <v>77</v>
      </c>
      <c r="AI73" s="9"/>
      <c r="AJ73" s="9">
        <v>76</v>
      </c>
      <c r="AK73" s="9"/>
      <c r="AL73" s="9"/>
      <c r="AM73" s="9"/>
      <c r="AO73" s="9"/>
    </row>
    <row r="74" spans="11:44" ht="15" x14ac:dyDescent="0.25">
      <c r="Z74" s="11">
        <v>16</v>
      </c>
      <c r="AA74" s="44" t="s">
        <v>34</v>
      </c>
      <c r="AB74" s="11">
        <v>-25.1</v>
      </c>
      <c r="AC74" s="11">
        <v>10.999999999999993</v>
      </c>
      <c r="AD74" s="9">
        <v>3.7126960300220611</v>
      </c>
      <c r="AE74" s="31">
        <v>11.489301183102858</v>
      </c>
      <c r="AF74" s="9">
        <v>-4.1504310552487738</v>
      </c>
      <c r="AG74" s="9">
        <v>79</v>
      </c>
      <c r="AH74" s="9">
        <v>79</v>
      </c>
      <c r="AI74" s="9"/>
      <c r="AJ74" s="9">
        <v>78.700000000000017</v>
      </c>
      <c r="AK74" s="9"/>
      <c r="AL74" s="9"/>
      <c r="AM74" s="9"/>
      <c r="AO74" s="9"/>
    </row>
    <row r="75" spans="11:44" ht="15" x14ac:dyDescent="0.25">
      <c r="Z75" s="11">
        <v>17</v>
      </c>
      <c r="AA75" s="44" t="s">
        <v>36</v>
      </c>
      <c r="AB75" s="11">
        <v>-25.799999999999997</v>
      </c>
      <c r="AC75" s="11">
        <v>3.2000000000000046</v>
      </c>
      <c r="AD75" s="9">
        <v>1.5415779916566124</v>
      </c>
      <c r="AE75" s="31">
        <v>-3.2101627118218907</v>
      </c>
      <c r="AF75" s="9">
        <v>-2.0391941563814679</v>
      </c>
      <c r="AG75" s="9">
        <v>81</v>
      </c>
      <c r="AH75" s="9">
        <v>81</v>
      </c>
      <c r="AI75" s="9"/>
      <c r="AJ75" s="9">
        <v>75.399999999999991</v>
      </c>
      <c r="AK75" s="9"/>
      <c r="AL75" s="9"/>
      <c r="AM75" s="9"/>
      <c r="AO75" s="9"/>
    </row>
    <row r="76" spans="11:44" ht="15" x14ac:dyDescent="0.25">
      <c r="Z76" s="11">
        <v>18</v>
      </c>
      <c r="AA76" s="44" t="s">
        <v>38</v>
      </c>
      <c r="AB76" s="11">
        <v>-27.4</v>
      </c>
      <c r="AC76" s="11">
        <v>11.600000000000007</v>
      </c>
      <c r="AD76" s="9">
        <v>-0.10278421908249985</v>
      </c>
      <c r="AE76" s="31">
        <v>8.7127818601014404</v>
      </c>
      <c r="AF76" s="9">
        <v>-2.5730191602826245</v>
      </c>
      <c r="AG76" s="9">
        <v>83</v>
      </c>
      <c r="AH76" s="9">
        <v>83</v>
      </c>
      <c r="AI76" s="9"/>
      <c r="AJ76" s="9">
        <v>80.490000000000009</v>
      </c>
      <c r="AK76" s="9"/>
      <c r="AL76" s="9"/>
      <c r="AM76" s="9"/>
      <c r="AO76" s="9"/>
    </row>
    <row r="77" spans="11:44" ht="15" x14ac:dyDescent="0.25">
      <c r="Z77" s="11">
        <v>19</v>
      </c>
      <c r="AA77" s="44">
        <v>39083</v>
      </c>
      <c r="AB77" s="11">
        <v>-22.509999999999998</v>
      </c>
      <c r="AC77" s="11">
        <v>7.3000000000000016</v>
      </c>
      <c r="AD77" s="9">
        <v>5.7000068422177419</v>
      </c>
      <c r="AE77" s="31">
        <v>-0.69799710516772762</v>
      </c>
      <c r="AF77" s="9">
        <v>-1.1989839657784633</v>
      </c>
      <c r="AG77" s="9">
        <v>85</v>
      </c>
      <c r="AH77" s="9">
        <v>85</v>
      </c>
      <c r="AI77" s="9"/>
      <c r="AJ77" s="9">
        <v>79.900000000000034</v>
      </c>
      <c r="AK77" s="9"/>
      <c r="AL77" s="9"/>
      <c r="AM77" s="9"/>
      <c r="AO77" s="9"/>
      <c r="AR77" s="11" t="s">
        <v>530</v>
      </c>
    </row>
    <row r="78" spans="11:44" ht="15" x14ac:dyDescent="0.25">
      <c r="Z78" s="11">
        <v>20</v>
      </c>
      <c r="AA78" s="44" t="s">
        <v>30</v>
      </c>
      <c r="AB78" s="11">
        <v>-30.509999999999998</v>
      </c>
      <c r="AC78" s="11">
        <v>8.2000000000000011</v>
      </c>
      <c r="AD78" s="9">
        <v>-5.8685161952522549</v>
      </c>
      <c r="AE78" s="31">
        <v>1.9601648565452818</v>
      </c>
      <c r="AF78" s="9">
        <v>-2.2077472204693329</v>
      </c>
      <c r="AG78" s="9">
        <v>87</v>
      </c>
      <c r="AH78" s="9">
        <v>87</v>
      </c>
      <c r="AI78" s="9"/>
      <c r="AJ78" s="9">
        <v>80.500000000000014</v>
      </c>
      <c r="AK78" s="9">
        <v>57</v>
      </c>
      <c r="AL78" s="9">
        <v>57</v>
      </c>
      <c r="AM78" s="9"/>
      <c r="AO78" s="9"/>
      <c r="AQ78" s="106">
        <v>57</v>
      </c>
      <c r="AR78" s="9">
        <v>57</v>
      </c>
    </row>
    <row r="79" spans="11:44" ht="15" x14ac:dyDescent="0.25">
      <c r="Z79" s="11">
        <v>21</v>
      </c>
      <c r="AA79" s="44" t="s">
        <v>32</v>
      </c>
      <c r="AB79" s="11">
        <v>-22.8</v>
      </c>
      <c r="AC79" s="11">
        <v>9.3999999999999968</v>
      </c>
      <c r="AD79" s="9">
        <v>7.0834762076823052</v>
      </c>
      <c r="AE79" s="31">
        <v>2.6091266577566499</v>
      </c>
      <c r="AF79" s="9">
        <v>-0.24458463432887348</v>
      </c>
      <c r="AG79" s="9">
        <v>89</v>
      </c>
      <c r="AH79" s="9">
        <v>89</v>
      </c>
      <c r="AI79" s="9"/>
      <c r="AJ79" s="9">
        <v>80.100000000000009</v>
      </c>
      <c r="AK79" s="9">
        <v>19.177999999999997</v>
      </c>
      <c r="AL79" s="9">
        <v>56</v>
      </c>
      <c r="AM79" s="9"/>
      <c r="AO79" s="9"/>
      <c r="AQ79" s="106">
        <v>56</v>
      </c>
      <c r="AR79" s="9">
        <v>19.177999999999997</v>
      </c>
    </row>
    <row r="80" spans="11:44" ht="15" x14ac:dyDescent="0.25">
      <c r="K80" s="11" t="s">
        <v>64</v>
      </c>
      <c r="Z80" s="11">
        <v>22</v>
      </c>
      <c r="AA80" s="44" t="s">
        <v>34</v>
      </c>
      <c r="AB80" s="11">
        <v>-14.299999999999997</v>
      </c>
      <c r="AC80" s="11">
        <v>9.5100000000000033</v>
      </c>
      <c r="AD80" s="9">
        <v>10.513833109454092</v>
      </c>
      <c r="AE80" s="31">
        <v>1.7787083995904609</v>
      </c>
      <c r="AF80" s="9">
        <v>-2.1753762271410557</v>
      </c>
      <c r="AG80" s="9">
        <v>91</v>
      </c>
      <c r="AH80" s="9">
        <v>91</v>
      </c>
      <c r="AI80" s="9"/>
      <c r="AJ80" s="9">
        <v>85.100000000000009</v>
      </c>
      <c r="AK80" s="9">
        <v>14.306505999999999</v>
      </c>
      <c r="AL80" s="9">
        <v>57</v>
      </c>
      <c r="AM80" s="9"/>
      <c r="AO80" s="9"/>
      <c r="AQ80" s="106">
        <v>57</v>
      </c>
      <c r="AR80" s="9">
        <v>14.306505999999999</v>
      </c>
    </row>
    <row r="81" spans="11:44" ht="15" x14ac:dyDescent="0.25">
      <c r="K81" s="11" t="s">
        <v>64</v>
      </c>
      <c r="Z81" s="11">
        <v>23</v>
      </c>
      <c r="AA81" s="44" t="s">
        <v>36</v>
      </c>
      <c r="AB81" s="11">
        <v>-16.700000000000003</v>
      </c>
      <c r="AC81" s="11">
        <v>6.7</v>
      </c>
      <c r="AD81" s="9">
        <v>1.3408453444861321</v>
      </c>
      <c r="AE81" s="31">
        <v>-1.3658220682484432</v>
      </c>
      <c r="AF81" s="9">
        <v>-1.6719118363705059</v>
      </c>
      <c r="AG81" s="9">
        <v>93</v>
      </c>
      <c r="AH81" s="9">
        <v>93</v>
      </c>
      <c r="AI81" s="9"/>
      <c r="AJ81" s="9">
        <v>79.400000000000006</v>
      </c>
      <c r="AK81" s="9">
        <v>14.833285707999998</v>
      </c>
      <c r="AL81" s="9">
        <v>61.000000000000007</v>
      </c>
      <c r="AM81" s="9"/>
      <c r="AO81" s="9"/>
      <c r="AQ81" s="105">
        <f>AVERAGE(AQ80,AQ82)</f>
        <v>61</v>
      </c>
      <c r="AR81" s="9">
        <v>14.833285707999998</v>
      </c>
    </row>
    <row r="82" spans="11:44" ht="15" x14ac:dyDescent="0.25">
      <c r="K82" s="11" t="s">
        <v>64</v>
      </c>
      <c r="Z82" s="11">
        <v>24</v>
      </c>
      <c r="AA82" s="44" t="s">
        <v>38</v>
      </c>
      <c r="AB82" s="11">
        <v>-14.21</v>
      </c>
      <c r="AC82" s="11">
        <v>8.5999999999999979</v>
      </c>
      <c r="AD82" s="9">
        <v>4.457047787019218</v>
      </c>
      <c r="AE82" s="31">
        <v>2.1447985210287448</v>
      </c>
      <c r="AF82" s="9">
        <v>-1.027383344207504</v>
      </c>
      <c r="AG82" s="9">
        <v>95</v>
      </c>
      <c r="AH82" s="9">
        <v>95</v>
      </c>
      <c r="AI82" s="9"/>
      <c r="AJ82" s="9">
        <v>84.3</v>
      </c>
      <c r="AK82" s="9">
        <v>14.455440655157998</v>
      </c>
      <c r="AL82" s="9">
        <v>65</v>
      </c>
      <c r="AM82" s="9"/>
      <c r="AO82" s="9"/>
      <c r="AQ82" s="106">
        <v>65</v>
      </c>
      <c r="AR82" s="9">
        <v>14.455440655157998</v>
      </c>
    </row>
    <row r="83" spans="11:44" ht="15" x14ac:dyDescent="0.25">
      <c r="K83" s="11" t="s">
        <v>64</v>
      </c>
      <c r="Z83" s="11">
        <v>25</v>
      </c>
      <c r="AA83" s="44">
        <v>39448</v>
      </c>
      <c r="AB83" s="11">
        <v>-6.799999999999998</v>
      </c>
      <c r="AC83" s="11">
        <v>12.4</v>
      </c>
      <c r="AD83" s="9">
        <v>9.7777644990018313</v>
      </c>
      <c r="AE83" s="31">
        <v>4.9417091189993076</v>
      </c>
      <c r="AF83" s="9">
        <v>-0.7933790748547217</v>
      </c>
      <c r="AG83" s="9">
        <v>97</v>
      </c>
      <c r="AH83" s="9">
        <v>97</v>
      </c>
      <c r="AI83" s="9"/>
      <c r="AJ83" s="9">
        <v>86</v>
      </c>
      <c r="AK83" s="9">
        <v>15.231608448212784</v>
      </c>
      <c r="AL83" s="9">
        <v>70</v>
      </c>
      <c r="AM83" s="9"/>
      <c r="AO83" s="9"/>
      <c r="AQ83" s="105">
        <f>AVERAGE(AQ82,AQ84)</f>
        <v>70</v>
      </c>
      <c r="AR83" s="9">
        <v>15.231608448212784</v>
      </c>
    </row>
    <row r="84" spans="11:44" ht="15" x14ac:dyDescent="0.25">
      <c r="K84" s="11" t="s">
        <v>64</v>
      </c>
      <c r="Z84" s="11">
        <v>26</v>
      </c>
      <c r="AA84" s="44" t="s">
        <v>30</v>
      </c>
      <c r="AB84" s="11">
        <v>-8.8999999999999986</v>
      </c>
      <c r="AC84" s="11">
        <v>27.199999999999996</v>
      </c>
      <c r="AD84" s="9">
        <v>1.838063476168162</v>
      </c>
      <c r="AE84" s="31">
        <v>17.162577642125825</v>
      </c>
      <c r="AF84" s="9">
        <v>-0.64618446157062437</v>
      </c>
      <c r="AG84" s="9">
        <v>99</v>
      </c>
      <c r="AH84" s="9">
        <v>99</v>
      </c>
      <c r="AI84" s="9"/>
      <c r="AJ84" s="9">
        <v>85.000000000000028</v>
      </c>
      <c r="AK84" s="9">
        <v>15.485152517188448</v>
      </c>
      <c r="AL84" s="9">
        <v>75</v>
      </c>
      <c r="AM84" s="9"/>
      <c r="AN84" s="106">
        <v>85</v>
      </c>
      <c r="AO84" s="106">
        <v>85</v>
      </c>
      <c r="AP84" s="106">
        <v>75</v>
      </c>
      <c r="AQ84" s="106">
        <v>75</v>
      </c>
      <c r="AR84" s="9">
        <v>15.485152517188448</v>
      </c>
    </row>
    <row r="85" spans="11:44" ht="15" x14ac:dyDescent="0.25">
      <c r="K85" s="11" t="s">
        <v>64</v>
      </c>
      <c r="Z85" s="11">
        <v>27</v>
      </c>
      <c r="AA85" s="44" t="s">
        <v>32</v>
      </c>
      <c r="AB85" s="11">
        <v>-8.8984489999999994</v>
      </c>
      <c r="AC85" s="11">
        <v>18.466599999999993</v>
      </c>
      <c r="AD85" s="9">
        <v>2.3520914136087447</v>
      </c>
      <c r="AE85" s="31">
        <v>-1.4977163396598219</v>
      </c>
      <c r="AF85" s="9">
        <v>-0.53914345226467897</v>
      </c>
      <c r="AG85" s="9">
        <v>1</v>
      </c>
      <c r="AH85" s="9">
        <f>AH84+2</f>
        <v>101</v>
      </c>
      <c r="AI85" s="9">
        <f t="shared" ref="AI85:AI94" si="0">6.97226+0.35459*AD85+0.03778*AE85+0.55814*AF85-0.04886*AH85</f>
        <v>2.5139268445921683</v>
      </c>
      <c r="AJ85" s="9">
        <v>83.814807768366478</v>
      </c>
      <c r="AK85" s="104">
        <f>6.97226+0.35459*AD85+0.03778*AE85+0.55814*AF85-0.04886*AG85</f>
        <v>7.3999268445921684</v>
      </c>
      <c r="AL85" s="9">
        <v>66.959856032019175</v>
      </c>
      <c r="AM85" s="9"/>
      <c r="AN85" s="40">
        <v>80.400000000000006</v>
      </c>
      <c r="AO85" s="40">
        <v>80.400000000000006</v>
      </c>
      <c r="AP85" s="40">
        <v>69.8</v>
      </c>
      <c r="AQ85" s="40">
        <v>69.8</v>
      </c>
    </row>
    <row r="86" spans="11:44" ht="15" x14ac:dyDescent="0.25">
      <c r="K86" s="11" t="s">
        <v>64</v>
      </c>
      <c r="Z86" s="11">
        <v>28</v>
      </c>
      <c r="AA86" s="44" t="s">
        <v>34</v>
      </c>
      <c r="AB86" s="11">
        <v>-16.246839999999999</v>
      </c>
      <c r="AC86" s="11">
        <v>6.7167000000000012</v>
      </c>
      <c r="AD86" s="9">
        <v>-5.2922005435705763</v>
      </c>
      <c r="AE86" s="31">
        <v>-9.68081709332386</v>
      </c>
      <c r="AF86" s="9">
        <v>-0.45570234368613538</v>
      </c>
      <c r="AG86" s="9">
        <v>3</v>
      </c>
      <c r="AH86" s="9">
        <f t="shared" ref="AH86:AH95" si="1">AH85+2</f>
        <v>103</v>
      </c>
      <c r="AI86" s="9">
        <f t="shared" si="0"/>
        <v>-0.55696836663544591</v>
      </c>
      <c r="AJ86" s="9">
        <v>80.124847769705923</v>
      </c>
      <c r="AK86" s="104">
        <f t="shared" ref="AK86:AK94" si="2">6.97226+0.35459*AD86+0.03778*AE86+0.55814*AF86-0.04886*AG86</f>
        <v>4.3290316333645542</v>
      </c>
      <c r="AL86" s="9">
        <v>63.90429724417055</v>
      </c>
      <c r="AM86" s="9"/>
      <c r="AN86" s="40">
        <v>80.400000000000006</v>
      </c>
      <c r="AO86" s="40">
        <v>80.400000000000006</v>
      </c>
      <c r="AP86" s="40">
        <v>69.400000000000006</v>
      </c>
      <c r="AQ86" s="40">
        <v>69.400000000000006</v>
      </c>
    </row>
    <row r="87" spans="11:44" ht="15" x14ac:dyDescent="0.25">
      <c r="K87" s="11" t="s">
        <v>64</v>
      </c>
      <c r="Z87" s="11">
        <v>29</v>
      </c>
      <c r="AA87" s="44" t="s">
        <v>36</v>
      </c>
      <c r="AB87" s="11">
        <v>-11.60638</v>
      </c>
      <c r="AC87" s="11">
        <v>-8.0498999999999992</v>
      </c>
      <c r="AD87" s="9">
        <v>4.4411743668192907</v>
      </c>
      <c r="AE87" s="31">
        <v>-16.923563975027477</v>
      </c>
      <c r="AF87" s="9">
        <v>-0.38792704258281036</v>
      </c>
      <c r="AG87" s="9">
        <v>5</v>
      </c>
      <c r="AH87" s="9">
        <f t="shared" si="1"/>
        <v>105</v>
      </c>
      <c r="AI87" s="9">
        <f t="shared" si="0"/>
        <v>2.5608661722067456</v>
      </c>
      <c r="AJ87" s="9">
        <v>80.856125149747541</v>
      </c>
      <c r="AK87" s="104">
        <f t="shared" si="2"/>
        <v>7.4468661722067457</v>
      </c>
      <c r="AL87" s="9">
        <v>63.538933093187232</v>
      </c>
      <c r="AM87" s="9"/>
      <c r="AN87" s="40">
        <v>88</v>
      </c>
      <c r="AO87" s="40">
        <f>AN87-7.6</f>
        <v>80.400000000000006</v>
      </c>
      <c r="AP87" s="40">
        <v>83</v>
      </c>
      <c r="AQ87" s="40">
        <f>AP87-13.6</f>
        <v>69.400000000000006</v>
      </c>
      <c r="AR87" s="43"/>
    </row>
    <row r="88" spans="11:44" ht="15" x14ac:dyDescent="0.25">
      <c r="K88" s="11" t="s">
        <v>64</v>
      </c>
      <c r="Z88" s="11">
        <v>30</v>
      </c>
      <c r="AA88" s="44" t="s">
        <v>38</v>
      </c>
      <c r="AB88" s="11">
        <v>-23.154444999999999</v>
      </c>
      <c r="AC88" s="11">
        <v>-22.816499999999998</v>
      </c>
      <c r="AD88" s="9">
        <v>-9.9210764729054528</v>
      </c>
      <c r="AE88" s="31">
        <v>-21.074706897233416</v>
      </c>
      <c r="AF88" s="9">
        <v>-0.33134868804428824</v>
      </c>
      <c r="AG88" s="9">
        <v>7</v>
      </c>
      <c r="AH88" s="9">
        <f t="shared" si="1"/>
        <v>107</v>
      </c>
      <c r="AI88" s="9">
        <f t="shared" si="0"/>
        <v>-2.7548158898500614</v>
      </c>
      <c r="AJ88" s="9">
        <v>75.642516150869739</v>
      </c>
      <c r="AK88" s="104">
        <f t="shared" si="2"/>
        <v>2.1311841101499382</v>
      </c>
      <c r="AL88" s="9">
        <v>63.216704556789246</v>
      </c>
      <c r="AM88" s="9"/>
      <c r="AN88" s="40">
        <v>85.9</v>
      </c>
      <c r="AO88" s="40">
        <f t="shared" ref="AO88:AO97" si="3">AN88-7.6</f>
        <v>78.300000000000011</v>
      </c>
      <c r="AP88" s="40">
        <v>78.2</v>
      </c>
      <c r="AQ88" s="40">
        <f t="shared" ref="AQ88:AQ97" si="4">AP88-13.6</f>
        <v>64.600000000000009</v>
      </c>
    </row>
    <row r="89" spans="11:44" ht="15" x14ac:dyDescent="0.25">
      <c r="K89" s="11" t="s">
        <v>64</v>
      </c>
      <c r="Z89" s="11">
        <v>31</v>
      </c>
      <c r="AA89" s="44">
        <v>39814</v>
      </c>
      <c r="AB89" s="11">
        <v>-34.177250000000001</v>
      </c>
      <c r="AC89" s="11">
        <v>-22.5</v>
      </c>
      <c r="AD89" s="9">
        <v>-12.868905744782834</v>
      </c>
      <c r="AE89" s="31">
        <v>-9.1833299814687486</v>
      </c>
      <c r="AF89" s="9">
        <v>-0.28318082075480316</v>
      </c>
      <c r="AG89" s="9">
        <v>9</v>
      </c>
      <c r="AH89" s="9">
        <f t="shared" si="1"/>
        <v>109</v>
      </c>
      <c r="AI89" s="9">
        <f t="shared" si="0"/>
        <v>-3.4216660380385195</v>
      </c>
      <c r="AJ89" s="9">
        <v>71.561968328959168</v>
      </c>
      <c r="AK89" s="104">
        <f t="shared" si="2"/>
        <v>1.4643339619614801</v>
      </c>
      <c r="AL89" s="9">
        <v>61.354074872030466</v>
      </c>
      <c r="AM89" s="9"/>
      <c r="AN89" s="40">
        <v>82.8</v>
      </c>
      <c r="AO89" s="40">
        <f t="shared" si="3"/>
        <v>75.2</v>
      </c>
      <c r="AP89" s="40">
        <v>74.8</v>
      </c>
      <c r="AQ89" s="40">
        <f t="shared" si="4"/>
        <v>61.199999999999996</v>
      </c>
    </row>
    <row r="90" spans="11:44" ht="15" x14ac:dyDescent="0.25">
      <c r="K90" s="11" t="s">
        <v>64</v>
      </c>
      <c r="Z90" s="11">
        <v>32</v>
      </c>
      <c r="AA90" s="44" t="s">
        <v>30</v>
      </c>
      <c r="AB90" s="11">
        <v>-38.6</v>
      </c>
      <c r="AC90" s="11">
        <v>-7.1000000000000005</v>
      </c>
      <c r="AD90" s="9">
        <v>-8.2888169317909508</v>
      </c>
      <c r="AE90" s="31">
        <v>8.7528076736016285</v>
      </c>
      <c r="AF90" s="9">
        <v>-0.24156007081130335</v>
      </c>
      <c r="AG90" s="9">
        <v>11</v>
      </c>
      <c r="AH90" s="9">
        <f t="shared" si="1"/>
        <v>111</v>
      </c>
      <c r="AI90" s="9">
        <f t="shared" si="0"/>
        <v>-1.1944748598577037</v>
      </c>
      <c r="AJ90" s="9">
        <v>70.543676266691804</v>
      </c>
      <c r="AK90" s="104">
        <f t="shared" si="2"/>
        <v>3.6915251401422964</v>
      </c>
      <c r="AL90" s="9">
        <v>64.784718527561537</v>
      </c>
      <c r="AM90" s="9"/>
      <c r="AN90" s="40">
        <v>78</v>
      </c>
      <c r="AO90" s="40">
        <f t="shared" si="3"/>
        <v>70.400000000000006</v>
      </c>
      <c r="AP90" s="40">
        <v>71</v>
      </c>
      <c r="AQ90" s="40">
        <f t="shared" si="4"/>
        <v>57.4</v>
      </c>
    </row>
    <row r="91" spans="11:44" ht="15" x14ac:dyDescent="0.25">
      <c r="K91" s="11" t="s">
        <v>64</v>
      </c>
      <c r="Z91" s="11">
        <v>33</v>
      </c>
      <c r="AA91" s="44" t="s">
        <v>32</v>
      </c>
      <c r="AB91" s="11">
        <v>-36.306550000000001</v>
      </c>
      <c r="AC91" s="11">
        <v>8.3000000000000007</v>
      </c>
      <c r="AD91" s="9">
        <v>-1.2980147559333104</v>
      </c>
      <c r="AE91" s="31">
        <v>15.71908066769385</v>
      </c>
      <c r="AF91" s="9">
        <v>-0.20517504732770231</v>
      </c>
      <c r="AG91" s="9">
        <v>13</v>
      </c>
      <c r="AH91" s="9">
        <f t="shared" si="1"/>
        <v>113</v>
      </c>
      <c r="AI91" s="9">
        <f t="shared" si="0"/>
        <v>1.4701674144035977</v>
      </c>
      <c r="AJ91" s="9">
        <v>71.820256216568765</v>
      </c>
      <c r="AK91" s="104">
        <f t="shared" si="2"/>
        <v>6.3561674144035978</v>
      </c>
      <c r="AL91" s="9">
        <v>62.77152525012341</v>
      </c>
      <c r="AM91" s="9"/>
      <c r="AN91" s="43">
        <v>77.8</v>
      </c>
      <c r="AO91" s="40">
        <f t="shared" si="3"/>
        <v>70.2</v>
      </c>
      <c r="AP91" s="43">
        <v>72.2</v>
      </c>
      <c r="AQ91" s="40">
        <f t="shared" si="4"/>
        <v>58.6</v>
      </c>
    </row>
    <row r="92" spans="11:44" ht="15" x14ac:dyDescent="0.25">
      <c r="K92" s="11" t="s">
        <v>64</v>
      </c>
      <c r="Z92" s="11">
        <v>34</v>
      </c>
      <c r="AA92" s="44" t="s">
        <v>34</v>
      </c>
      <c r="AB92" s="11">
        <v>-34.616700000000002</v>
      </c>
      <c r="AC92" s="11">
        <v>17.5</v>
      </c>
      <c r="AD92" s="9">
        <v>-0.16231988775309342</v>
      </c>
      <c r="AE92" s="31">
        <v>14.198325877789983</v>
      </c>
      <c r="AF92" s="9">
        <v>-0.17306618690127465</v>
      </c>
      <c r="AG92" s="9">
        <v>15</v>
      </c>
      <c r="AH92" s="9">
        <f t="shared" si="1"/>
        <v>115</v>
      </c>
      <c r="AI92" s="9">
        <f t="shared" si="0"/>
        <v>1.735620581107459</v>
      </c>
      <c r="AJ92" s="9">
        <v>72.440449356228186</v>
      </c>
      <c r="AK92" s="104">
        <f t="shared" si="2"/>
        <v>6.6216205811074591</v>
      </c>
      <c r="AL92" s="9">
        <v>66.266702641825219</v>
      </c>
      <c r="AM92" s="9"/>
      <c r="AN92" s="43">
        <v>77.900000000000006</v>
      </c>
      <c r="AO92" s="40">
        <f t="shared" si="3"/>
        <v>70.300000000000011</v>
      </c>
      <c r="AP92" s="43">
        <v>71.7</v>
      </c>
      <c r="AQ92" s="40">
        <f t="shared" si="4"/>
        <v>58.1</v>
      </c>
    </row>
    <row r="93" spans="11:44" ht="15" x14ac:dyDescent="0.25">
      <c r="Z93" s="11">
        <v>35</v>
      </c>
      <c r="AA93" s="44" t="s">
        <v>36</v>
      </c>
      <c r="AB93" s="11">
        <v>-32.733319999999999</v>
      </c>
      <c r="AC93" s="11">
        <v>21</v>
      </c>
      <c r="AD93" s="9">
        <v>0.83696944999301226</v>
      </c>
      <c r="AE93" s="31">
        <v>9.8438606050926047</v>
      </c>
      <c r="AF93" s="9">
        <v>-0.14450950089403891</v>
      </c>
      <c r="AG93" s="9">
        <v>17</v>
      </c>
      <c r="AH93" s="9">
        <f t="shared" si="1"/>
        <v>117</v>
      </c>
      <c r="AI93" s="9">
        <f t="shared" si="0"/>
        <v>1.843665518104423</v>
      </c>
      <c r="AJ93" s="9">
        <v>72.833312029839149</v>
      </c>
      <c r="AK93" s="104">
        <f t="shared" si="2"/>
        <v>6.7296655181044231</v>
      </c>
      <c r="AL93" s="9">
        <v>73.635836248695455</v>
      </c>
      <c r="AM93" s="9"/>
      <c r="AN93" s="43">
        <v>80.599999999999994</v>
      </c>
      <c r="AO93" s="40">
        <f t="shared" si="3"/>
        <v>73</v>
      </c>
      <c r="AP93" s="43">
        <v>75</v>
      </c>
      <c r="AQ93" s="40">
        <f t="shared" si="4"/>
        <v>61.4</v>
      </c>
    </row>
    <row r="94" spans="11:44" ht="15" x14ac:dyDescent="0.25">
      <c r="Z94" s="11">
        <v>36</v>
      </c>
      <c r="AA94" s="44" t="s">
        <v>38</v>
      </c>
      <c r="AB94" s="11">
        <v>-40.515549999999998</v>
      </c>
      <c r="AC94" s="11">
        <v>16</v>
      </c>
      <c r="AD94" s="9">
        <v>-8.2230141094851827</v>
      </c>
      <c r="AE94" s="31">
        <v>0.69470793061959391</v>
      </c>
      <c r="AF94" s="9">
        <v>-0.11894503384385614</v>
      </c>
      <c r="AG94" s="9">
        <v>19</v>
      </c>
      <c r="AH94" s="9">
        <f t="shared" si="1"/>
        <v>119</v>
      </c>
      <c r="AI94" s="9">
        <f t="shared" si="0"/>
        <v>-1.7980204886531528</v>
      </c>
      <c r="AJ94" s="9">
        <v>69.414961305527555</v>
      </c>
      <c r="AK94" s="104">
        <f t="shared" si="2"/>
        <v>3.0879795113468478</v>
      </c>
      <c r="AL94" s="9">
        <v>75.051449878945107</v>
      </c>
      <c r="AM94" s="9"/>
      <c r="AN94" s="43">
        <v>78.8</v>
      </c>
      <c r="AO94" s="40">
        <f t="shared" si="3"/>
        <v>71.2</v>
      </c>
      <c r="AP94" s="43">
        <v>73.7</v>
      </c>
      <c r="AQ94" s="40">
        <f t="shared" si="4"/>
        <v>60.1</v>
      </c>
    </row>
    <row r="95" spans="11:44" ht="15" x14ac:dyDescent="0.25">
      <c r="Z95" s="11">
        <v>37</v>
      </c>
      <c r="AA95" s="44">
        <v>40188</v>
      </c>
      <c r="AB95" s="11">
        <v>-35.112009999999998</v>
      </c>
      <c r="AD95" s="9">
        <v>2.7490796504952066</v>
      </c>
      <c r="AE95" s="9"/>
      <c r="AF95" s="9">
        <v>-9.5930747400617855E-2</v>
      </c>
      <c r="AG95" s="9">
        <v>21</v>
      </c>
      <c r="AH95" s="9">
        <f t="shared" si="1"/>
        <v>121</v>
      </c>
      <c r="AI95" s="9"/>
      <c r="AJ95" s="9"/>
      <c r="AK95" s="9"/>
      <c r="AL95" s="9"/>
      <c r="AM95" s="9"/>
      <c r="AN95" s="43">
        <v>77.599999999999994</v>
      </c>
      <c r="AO95" s="40">
        <f t="shared" si="3"/>
        <v>70</v>
      </c>
      <c r="AP95" s="43">
        <v>75</v>
      </c>
      <c r="AQ95" s="40">
        <f t="shared" si="4"/>
        <v>61.4</v>
      </c>
    </row>
    <row r="96" spans="11:44" ht="15" x14ac:dyDescent="0.25">
      <c r="AA96" s="15" t="s">
        <v>30</v>
      </c>
      <c r="AG96" s="9"/>
      <c r="AH96" s="15"/>
      <c r="AI96" s="9"/>
      <c r="AJ96" s="9"/>
      <c r="AK96" s="9"/>
      <c r="AN96" s="43">
        <v>78</v>
      </c>
      <c r="AO96" s="40">
        <f t="shared" si="3"/>
        <v>70.400000000000006</v>
      </c>
      <c r="AP96" s="43">
        <v>75</v>
      </c>
      <c r="AQ96" s="40">
        <f t="shared" si="4"/>
        <v>61.4</v>
      </c>
    </row>
    <row r="97" spans="27:45" ht="15" x14ac:dyDescent="0.25">
      <c r="AA97" s="15" t="s">
        <v>32</v>
      </c>
      <c r="AG97" s="9"/>
      <c r="AH97" s="15"/>
      <c r="AI97" s="9"/>
      <c r="AJ97" s="9"/>
      <c r="AK97" s="9"/>
      <c r="AN97" s="43">
        <v>80</v>
      </c>
      <c r="AO97" s="40">
        <f t="shared" si="3"/>
        <v>72.400000000000006</v>
      </c>
      <c r="AP97" s="43">
        <v>77</v>
      </c>
      <c r="AQ97" s="40">
        <f t="shared" si="4"/>
        <v>63.4</v>
      </c>
    </row>
    <row r="98" spans="27:45" ht="15" x14ac:dyDescent="0.25">
      <c r="AA98" s="15"/>
      <c r="AG98" s="9"/>
      <c r="AH98" s="15"/>
      <c r="AI98" s="9"/>
      <c r="AJ98" s="9"/>
      <c r="AK98" s="9"/>
    </row>
    <row r="99" spans="27:45" ht="15" x14ac:dyDescent="0.25">
      <c r="AA99" s="15"/>
      <c r="AG99" s="9"/>
      <c r="AH99" s="15"/>
      <c r="AI99" s="9"/>
      <c r="AJ99" s="9"/>
      <c r="AK99" s="9"/>
    </row>
    <row r="100" spans="27:45" ht="15" x14ac:dyDescent="0.25">
      <c r="AA100" s="15"/>
      <c r="AG100" s="9"/>
      <c r="AH100" s="15"/>
      <c r="AI100" s="9"/>
      <c r="AJ100" s="9"/>
      <c r="AK100" s="9"/>
    </row>
    <row r="101" spans="27:45" ht="15" x14ac:dyDescent="0.25">
      <c r="AA101" s="15"/>
      <c r="AG101" s="9"/>
      <c r="AH101" s="15"/>
      <c r="AI101" s="9"/>
      <c r="AJ101" s="9"/>
      <c r="AK101" s="9"/>
    </row>
    <row r="102" spans="27:45" ht="15" x14ac:dyDescent="0.25">
      <c r="AA102" s="15"/>
      <c r="AG102" s="9"/>
      <c r="AH102" s="15"/>
      <c r="AI102" s="9"/>
      <c r="AJ102" s="9"/>
      <c r="AK102" s="9"/>
    </row>
    <row r="103" spans="27:45" ht="15" x14ac:dyDescent="0.25">
      <c r="AA103" s="15"/>
      <c r="AG103" s="9"/>
      <c r="AH103" s="15"/>
      <c r="AI103" s="9"/>
      <c r="AJ103" s="9"/>
      <c r="AK103" s="9"/>
      <c r="AS103" s="45"/>
    </row>
    <row r="104" spans="27:45" ht="15" x14ac:dyDescent="0.25">
      <c r="AA104" s="15"/>
      <c r="AG104" s="9"/>
      <c r="AH104" s="15"/>
      <c r="AI104" s="9"/>
      <c r="AJ104" s="9"/>
      <c r="AK104" s="9"/>
      <c r="AO104" s="45"/>
    </row>
    <row r="105" spans="27:45" ht="15" x14ac:dyDescent="0.25">
      <c r="AA105" s="15"/>
      <c r="AG105" s="9"/>
      <c r="AH105" s="15"/>
      <c r="AI105" s="9"/>
      <c r="AJ105" s="9"/>
      <c r="AK105" s="9"/>
      <c r="AO105" s="45"/>
    </row>
    <row r="106" spans="27:45" ht="15" x14ac:dyDescent="0.25">
      <c r="AA106" s="15"/>
      <c r="AG106" s="9"/>
      <c r="AH106" s="15"/>
      <c r="AI106" s="9"/>
      <c r="AJ106" s="9"/>
      <c r="AK106" s="9"/>
      <c r="AO106" s="45"/>
      <c r="AR106" s="40"/>
    </row>
    <row r="107" spans="27:45" ht="15" x14ac:dyDescent="0.25">
      <c r="AA107" s="15"/>
      <c r="AG107" s="9"/>
      <c r="AH107" s="15"/>
      <c r="AI107" s="9"/>
      <c r="AJ107" s="9"/>
      <c r="AK107" s="9"/>
      <c r="AO107" s="45"/>
      <c r="AR107" s="40"/>
    </row>
    <row r="108" spans="27:45" ht="15" x14ac:dyDescent="0.25">
      <c r="AA108" s="44"/>
      <c r="AG108" s="9"/>
      <c r="AH108" s="15"/>
      <c r="AI108" s="9"/>
      <c r="AJ108" s="9"/>
      <c r="AK108" s="9"/>
      <c r="AO108" s="45"/>
      <c r="AR108" s="40"/>
    </row>
    <row r="109" spans="27:45" ht="15" x14ac:dyDescent="0.25">
      <c r="AA109" s="44"/>
      <c r="AG109" s="9"/>
      <c r="AH109" s="15"/>
      <c r="AI109" s="9"/>
      <c r="AJ109" s="9"/>
      <c r="AK109" s="9"/>
      <c r="AR109" s="40"/>
    </row>
    <row r="110" spans="27:45" ht="15" x14ac:dyDescent="0.25">
      <c r="AA110" s="44"/>
      <c r="AG110" s="9"/>
      <c r="AH110" s="15"/>
      <c r="AI110" s="9"/>
      <c r="AJ110" s="9"/>
      <c r="AK110" s="9"/>
      <c r="AR110" s="40"/>
    </row>
    <row r="111" spans="27:45" ht="15" x14ac:dyDescent="0.25">
      <c r="AA111" s="44"/>
      <c r="AG111" s="9"/>
      <c r="AH111" s="15"/>
      <c r="AI111" s="9"/>
      <c r="AJ111" s="9"/>
      <c r="AK111" s="9"/>
      <c r="AR111" s="40"/>
    </row>
    <row r="112" spans="27:45" ht="15" x14ac:dyDescent="0.25">
      <c r="AA112" s="44"/>
      <c r="AG112" s="9"/>
      <c r="AH112" s="15"/>
      <c r="AI112" s="9"/>
      <c r="AJ112" s="9"/>
      <c r="AK112" s="9"/>
      <c r="AR112" s="43"/>
    </row>
    <row r="113" spans="27:44" ht="15" x14ac:dyDescent="0.25">
      <c r="AA113" s="44"/>
      <c r="AG113" s="9"/>
      <c r="AH113" s="15"/>
      <c r="AI113" s="9"/>
      <c r="AJ113" s="9"/>
      <c r="AK113" s="9"/>
      <c r="AR113" s="43"/>
    </row>
    <row r="114" spans="27:44" ht="15" x14ac:dyDescent="0.25">
      <c r="AA114" s="44"/>
      <c r="AG114" s="9"/>
      <c r="AH114" s="15"/>
      <c r="AI114" s="9"/>
      <c r="AJ114" s="9"/>
      <c r="AK114" s="9"/>
      <c r="AR114" s="43"/>
    </row>
    <row r="115" spans="27:44" ht="15" x14ac:dyDescent="0.25">
      <c r="AA115" s="44"/>
      <c r="AG115" s="9"/>
      <c r="AH115" s="15"/>
      <c r="AI115" s="9"/>
      <c r="AJ115" s="9"/>
      <c r="AK115" s="9"/>
      <c r="AR115" s="32"/>
    </row>
    <row r="116" spans="27:44" ht="15" x14ac:dyDescent="0.25">
      <c r="AA116" s="44"/>
      <c r="AG116" s="9"/>
      <c r="AH116" s="15"/>
      <c r="AI116" s="9"/>
      <c r="AJ116" s="9"/>
      <c r="AK116" s="9"/>
      <c r="AR116" s="43"/>
    </row>
    <row r="117" spans="27:44" ht="15" x14ac:dyDescent="0.25">
      <c r="AA117" s="44"/>
      <c r="AG117" s="9"/>
      <c r="AH117" s="15"/>
      <c r="AI117" s="9"/>
      <c r="AJ117" s="9"/>
      <c r="AK117" s="9"/>
      <c r="AR117" s="43"/>
    </row>
    <row r="118" spans="27:44" ht="15" x14ac:dyDescent="0.25">
      <c r="AA118" s="44"/>
      <c r="AG118" s="9"/>
      <c r="AH118" s="15"/>
      <c r="AI118" s="9"/>
      <c r="AJ118" s="9"/>
      <c r="AK118" s="9"/>
    </row>
    <row r="119" spans="27:44" ht="15" x14ac:dyDescent="0.25">
      <c r="AA119" s="44"/>
      <c r="AG119" s="9"/>
      <c r="AH119" s="15"/>
      <c r="AI119" s="9"/>
      <c r="AJ119" s="9"/>
      <c r="AK119" s="9"/>
    </row>
    <row r="120" spans="27:44" ht="15" x14ac:dyDescent="0.25">
      <c r="AA120" s="44"/>
      <c r="AG120" s="9"/>
      <c r="AH120" s="15"/>
      <c r="AI120" s="9"/>
      <c r="AJ120" s="9"/>
      <c r="AK120" s="9"/>
    </row>
    <row r="121" spans="27:44" ht="15" x14ac:dyDescent="0.25">
      <c r="AA121" s="44"/>
      <c r="AG121" s="9"/>
      <c r="AH121" s="15"/>
      <c r="AI121" s="9"/>
      <c r="AJ121" s="9"/>
      <c r="AK121" s="9"/>
    </row>
    <row r="122" spans="27:44" ht="15" x14ac:dyDescent="0.25">
      <c r="AA122" s="44"/>
      <c r="AG122" s="9"/>
      <c r="AH122" s="15"/>
      <c r="AI122" s="9"/>
      <c r="AJ122" s="9"/>
      <c r="AK122" s="9"/>
    </row>
    <row r="123" spans="27:44" ht="15" x14ac:dyDescent="0.25">
      <c r="AA123" s="44"/>
      <c r="AG123" s="9"/>
      <c r="AH123" s="15"/>
      <c r="AI123" s="9"/>
      <c r="AJ123" s="9"/>
      <c r="AK123" s="9"/>
    </row>
    <row r="124" spans="27:44" ht="15" x14ac:dyDescent="0.25">
      <c r="AA124" s="44"/>
      <c r="AG124" s="9"/>
      <c r="AH124" s="15"/>
      <c r="AI124" s="9"/>
      <c r="AJ124" s="9"/>
      <c r="AK124" s="9"/>
    </row>
    <row r="125" spans="27:44" ht="15" x14ac:dyDescent="0.25">
      <c r="AA125" s="44"/>
      <c r="AG125" s="9"/>
      <c r="AH125" s="15"/>
      <c r="AI125" s="9"/>
      <c r="AJ125" s="9"/>
      <c r="AK125" s="9"/>
    </row>
    <row r="126" spans="27:44" ht="15" x14ac:dyDescent="0.25">
      <c r="AG126" s="9"/>
      <c r="AH126" s="15"/>
      <c r="AI126" s="9"/>
      <c r="AJ126" s="9"/>
      <c r="AK126" s="9"/>
    </row>
    <row r="127" spans="27:44" ht="15" x14ac:dyDescent="0.25">
      <c r="AG127" s="9"/>
      <c r="AH127" s="15"/>
      <c r="AI127" s="9"/>
      <c r="AJ127" s="9"/>
      <c r="AK127" s="9"/>
    </row>
    <row r="128" spans="27:44" ht="15" x14ac:dyDescent="0.25">
      <c r="AG128" s="9"/>
      <c r="AH128" s="15"/>
      <c r="AI128" s="9"/>
      <c r="AJ128" s="9"/>
      <c r="AK128" s="9"/>
    </row>
    <row r="129" spans="33:44" ht="15" x14ac:dyDescent="0.25">
      <c r="AG129" s="9"/>
      <c r="AH129" s="15"/>
      <c r="AI129" s="9"/>
      <c r="AJ129" s="9"/>
      <c r="AK129" s="9"/>
      <c r="AP129" s="31"/>
      <c r="AQ129" s="31"/>
      <c r="AR129" s="9"/>
    </row>
    <row r="130" spans="33:44" ht="15" x14ac:dyDescent="0.25">
      <c r="AG130" s="9"/>
      <c r="AH130" s="15"/>
      <c r="AI130" s="9"/>
      <c r="AJ130" s="9"/>
      <c r="AK130" s="9"/>
      <c r="AP130" s="31"/>
      <c r="AQ130" s="31"/>
      <c r="AR130" s="9"/>
    </row>
    <row r="131" spans="33:44" ht="15" x14ac:dyDescent="0.25">
      <c r="AG131" s="9"/>
      <c r="AH131" s="15"/>
      <c r="AI131" s="9"/>
      <c r="AJ131" s="9"/>
      <c r="AK131" s="9"/>
      <c r="AP131" s="31"/>
      <c r="AQ131" s="31"/>
      <c r="AR131" s="9"/>
    </row>
    <row r="132" spans="33:44" ht="15" x14ac:dyDescent="0.25">
      <c r="AG132" s="9"/>
      <c r="AH132" s="15"/>
      <c r="AI132" s="9"/>
      <c r="AJ132" s="9"/>
      <c r="AK132" s="9"/>
      <c r="AP132" s="31"/>
      <c r="AQ132" s="31"/>
      <c r="AR132" s="9"/>
    </row>
    <row r="133" spans="33:44" ht="15" x14ac:dyDescent="0.25">
      <c r="AG133" s="9"/>
      <c r="AH133" s="15"/>
      <c r="AI133" s="9"/>
      <c r="AJ133" s="9"/>
      <c r="AK133" s="9"/>
      <c r="AP133" s="31"/>
      <c r="AQ133" s="31"/>
      <c r="AR133" s="9"/>
    </row>
    <row r="134" spans="33:44" ht="15" x14ac:dyDescent="0.25">
      <c r="AG134" s="9"/>
      <c r="AH134" s="15"/>
      <c r="AI134" s="9"/>
      <c r="AJ134" s="9"/>
      <c r="AK134" s="9"/>
      <c r="AP134" s="31"/>
      <c r="AQ134" s="31"/>
      <c r="AR134" s="9"/>
    </row>
    <row r="135" spans="33:44" ht="15" x14ac:dyDescent="0.25">
      <c r="AG135" s="9"/>
      <c r="AH135" s="15"/>
      <c r="AI135" s="9"/>
      <c r="AJ135" s="9"/>
      <c r="AK135" s="9"/>
      <c r="AP135" s="31"/>
      <c r="AQ135" s="31"/>
      <c r="AR135" s="9"/>
    </row>
    <row r="136" spans="33:44" ht="15" x14ac:dyDescent="0.25">
      <c r="AG136" s="9"/>
      <c r="AH136" s="15"/>
      <c r="AI136" s="9"/>
      <c r="AJ136" s="9"/>
      <c r="AK136" s="9"/>
      <c r="AP136" s="31"/>
      <c r="AQ136" s="31"/>
      <c r="AR136" s="9"/>
    </row>
    <row r="137" spans="33:44" ht="15" x14ac:dyDescent="0.25">
      <c r="AG137" s="9"/>
      <c r="AH137" s="15"/>
      <c r="AI137" s="9"/>
      <c r="AJ137" s="9"/>
      <c r="AK137" s="9"/>
      <c r="AP137" s="31"/>
      <c r="AQ137" s="31"/>
      <c r="AR137" s="9"/>
    </row>
    <row r="138" spans="33:44" ht="15" x14ac:dyDescent="0.25">
      <c r="AG138" s="9"/>
      <c r="AH138" s="15"/>
      <c r="AI138" s="9"/>
      <c r="AJ138" s="9"/>
      <c r="AK138" s="9"/>
      <c r="AP138" s="31"/>
      <c r="AQ138" s="31"/>
      <c r="AR138" s="9"/>
    </row>
    <row r="139" spans="33:44" ht="15" x14ac:dyDescent="0.25">
      <c r="AG139" s="9"/>
      <c r="AH139" s="15"/>
      <c r="AI139" s="9"/>
      <c r="AJ139" s="9"/>
      <c r="AK139" s="9"/>
      <c r="AP139" s="31"/>
      <c r="AQ139" s="31"/>
      <c r="AR139" s="9"/>
    </row>
    <row r="140" spans="33:44" ht="15" x14ac:dyDescent="0.25">
      <c r="AG140" s="9"/>
      <c r="AI140" s="9"/>
      <c r="AJ140" s="9"/>
      <c r="AK140" s="9"/>
      <c r="AP140" s="31"/>
      <c r="AQ140" s="31"/>
      <c r="AR140" s="9"/>
    </row>
    <row r="141" spans="33:44" ht="15" x14ac:dyDescent="0.25">
      <c r="AG141" s="9"/>
      <c r="AI141" s="9"/>
      <c r="AJ141" s="9"/>
      <c r="AK141" s="9"/>
      <c r="AP141" s="31"/>
      <c r="AQ141" s="31"/>
      <c r="AR141" s="9"/>
    </row>
    <row r="142" spans="33:44" ht="15" x14ac:dyDescent="0.25">
      <c r="AG142" s="9"/>
      <c r="AI142" s="9"/>
      <c r="AJ142" s="9"/>
      <c r="AK142" s="9"/>
      <c r="AP142" s="31"/>
      <c r="AQ142" s="31"/>
      <c r="AR142" s="9"/>
    </row>
    <row r="143" spans="33:44" ht="15" x14ac:dyDescent="0.25">
      <c r="AG143" s="9"/>
      <c r="AI143" s="9"/>
      <c r="AJ143" s="9"/>
      <c r="AK143" s="9"/>
      <c r="AP143" s="31"/>
      <c r="AQ143" s="31"/>
      <c r="AR143" s="9"/>
    </row>
    <row r="144" spans="33:44" ht="15" x14ac:dyDescent="0.25">
      <c r="AG144" s="9"/>
      <c r="AI144" s="9"/>
      <c r="AJ144" s="9"/>
      <c r="AK144" s="9"/>
      <c r="AP144" s="31"/>
      <c r="AQ144" s="31"/>
      <c r="AR144" s="9"/>
    </row>
    <row r="145" spans="33:44" ht="15" x14ac:dyDescent="0.25">
      <c r="AG145" s="9"/>
      <c r="AI145" s="9"/>
      <c r="AJ145" s="9"/>
      <c r="AK145" s="9"/>
      <c r="AP145" s="31"/>
      <c r="AQ145" s="31"/>
      <c r="AR145" s="9"/>
    </row>
    <row r="146" spans="33:44" ht="15" x14ac:dyDescent="0.25">
      <c r="AG146" s="9"/>
      <c r="AI146" s="9"/>
      <c r="AJ146" s="9"/>
      <c r="AK146" s="9"/>
      <c r="AP146" s="31"/>
      <c r="AQ146" s="31"/>
      <c r="AR146" s="9"/>
    </row>
    <row r="147" spans="33:44" ht="15" x14ac:dyDescent="0.25">
      <c r="AG147" s="9"/>
      <c r="AI147" s="9"/>
      <c r="AJ147" s="9"/>
      <c r="AK147" s="9"/>
      <c r="AP147" s="31"/>
      <c r="AQ147" s="31"/>
      <c r="AR147" s="9"/>
    </row>
    <row r="148" spans="33:44" ht="15" x14ac:dyDescent="0.25">
      <c r="AG148" s="9"/>
      <c r="AI148" s="9"/>
      <c r="AJ148" s="9"/>
      <c r="AK148" s="9"/>
      <c r="AP148" s="31"/>
      <c r="AQ148" s="31"/>
      <c r="AR148" s="9"/>
    </row>
    <row r="149" spans="33:44" ht="15" x14ac:dyDescent="0.25">
      <c r="AG149" s="9"/>
      <c r="AI149" s="9"/>
      <c r="AJ149" s="9"/>
      <c r="AK149" s="9"/>
      <c r="AP149" s="31"/>
      <c r="AQ149" s="31"/>
      <c r="AR149" s="9"/>
    </row>
    <row r="150" spans="33:44" ht="15" x14ac:dyDescent="0.25">
      <c r="AG150" s="9"/>
      <c r="AI150" s="9"/>
      <c r="AJ150" s="9"/>
      <c r="AK150" s="9"/>
      <c r="AP150" s="31"/>
      <c r="AQ150" s="31"/>
      <c r="AR150" s="9"/>
    </row>
    <row r="151" spans="33:44" ht="15" x14ac:dyDescent="0.25">
      <c r="AG151" s="9"/>
      <c r="AI151" s="9"/>
      <c r="AJ151" s="9"/>
      <c r="AK151" s="9"/>
      <c r="AP151" s="31"/>
      <c r="AQ151" s="31"/>
      <c r="AR151" s="9"/>
    </row>
    <row r="152" spans="33:44" ht="15" x14ac:dyDescent="0.25">
      <c r="AG152" s="9"/>
      <c r="AI152" s="9"/>
      <c r="AJ152" s="9"/>
      <c r="AK152" s="9"/>
      <c r="AP152" s="31"/>
      <c r="AQ152" s="9"/>
      <c r="AR152" s="9"/>
    </row>
    <row r="153" spans="33:44" ht="15" x14ac:dyDescent="0.25">
      <c r="AG153" s="9"/>
      <c r="AI153" s="9"/>
      <c r="AJ153" s="9"/>
      <c r="AK153" s="9"/>
      <c r="AP153" s="31"/>
      <c r="AQ153" s="9"/>
      <c r="AR153" s="9"/>
    </row>
    <row r="154" spans="33:44" ht="15" x14ac:dyDescent="0.25">
      <c r="AG154" s="9"/>
      <c r="AI154" s="9"/>
      <c r="AJ154" s="9"/>
      <c r="AK154" s="9"/>
      <c r="AP154" s="31"/>
      <c r="AQ154" s="9"/>
      <c r="AR154" s="9"/>
    </row>
    <row r="155" spans="33:44" ht="15" x14ac:dyDescent="0.25">
      <c r="AI155" s="9"/>
      <c r="AJ155" s="9"/>
      <c r="AK155" s="9"/>
      <c r="AP155" s="31"/>
      <c r="AQ155" s="9"/>
      <c r="AR155" s="9"/>
    </row>
    <row r="156" spans="33:44" ht="15" x14ac:dyDescent="0.25">
      <c r="AI156" s="9"/>
      <c r="AJ156" s="9"/>
      <c r="AK156" s="9"/>
      <c r="AP156" s="31"/>
      <c r="AQ156" s="9"/>
      <c r="AR156" s="9"/>
    </row>
    <row r="157" spans="33:44" ht="15" x14ac:dyDescent="0.25">
      <c r="AI157" s="9"/>
      <c r="AJ157" s="9"/>
      <c r="AK157" s="9"/>
      <c r="AP157" s="31"/>
      <c r="AQ157" s="9"/>
      <c r="AR157" s="9"/>
    </row>
    <row r="158" spans="33:44" ht="15" x14ac:dyDescent="0.25">
      <c r="AI158" s="9"/>
      <c r="AJ158" s="9"/>
      <c r="AK158" s="9"/>
      <c r="AP158" s="31"/>
      <c r="AQ158" s="9"/>
      <c r="AR158" s="9"/>
    </row>
    <row r="159" spans="33:44" ht="15" x14ac:dyDescent="0.25">
      <c r="AI159" s="9"/>
      <c r="AJ159" s="9"/>
      <c r="AK159" s="9"/>
      <c r="AP159" s="31"/>
      <c r="AQ159" s="9"/>
      <c r="AR159" s="9"/>
    </row>
    <row r="160" spans="33:44" ht="15" x14ac:dyDescent="0.25">
      <c r="AI160" s="9"/>
      <c r="AJ160" s="9"/>
      <c r="AK160" s="9"/>
      <c r="AP160" s="31"/>
      <c r="AQ160" s="9"/>
      <c r="AR160" s="9"/>
    </row>
    <row r="161" spans="35:44" ht="15" x14ac:dyDescent="0.25">
      <c r="AI161" s="9"/>
      <c r="AJ161" s="9"/>
      <c r="AK161" s="9"/>
      <c r="AP161" s="31"/>
      <c r="AQ161" s="9"/>
      <c r="AR161" s="9"/>
    </row>
    <row r="162" spans="35:44" ht="15" x14ac:dyDescent="0.25">
      <c r="AI162" s="9"/>
      <c r="AJ162" s="9"/>
      <c r="AK162" s="9"/>
      <c r="AP162" s="31"/>
      <c r="AQ162" s="9"/>
      <c r="AR162" s="9"/>
    </row>
    <row r="163" spans="35:44" ht="15" x14ac:dyDescent="0.25">
      <c r="AI163" s="9"/>
      <c r="AJ163" s="9"/>
      <c r="AK163" s="9"/>
      <c r="AP163" s="31"/>
      <c r="AQ163" s="9"/>
      <c r="AR163" s="9"/>
    </row>
    <row r="164" spans="35:44" ht="15" x14ac:dyDescent="0.25">
      <c r="AI164" s="9"/>
      <c r="AJ164" s="9"/>
      <c r="AK164" s="9"/>
      <c r="AP164" s="31"/>
      <c r="AQ164" s="9"/>
      <c r="AR164" s="9"/>
    </row>
    <row r="165" spans="35:44" ht="15" x14ac:dyDescent="0.25">
      <c r="AI165" s="9"/>
      <c r="AJ165" s="9"/>
      <c r="AK165" s="9"/>
      <c r="AP165" s="31"/>
      <c r="AQ165" s="9"/>
      <c r="AR165" s="9"/>
    </row>
    <row r="166" spans="35:44" ht="15" x14ac:dyDescent="0.25">
      <c r="AI166" s="9"/>
      <c r="AJ166" s="9"/>
      <c r="AK166" s="9"/>
      <c r="AP166" s="31"/>
      <c r="AQ166" s="9"/>
      <c r="AR166" s="9"/>
    </row>
    <row r="167" spans="35:44" ht="15" x14ac:dyDescent="0.25">
      <c r="AI167" s="9"/>
      <c r="AJ167" s="9"/>
      <c r="AK167" s="9"/>
      <c r="AP167" s="31"/>
      <c r="AQ167" s="9"/>
      <c r="AR167" s="9"/>
    </row>
    <row r="168" spans="35:44" ht="15" x14ac:dyDescent="0.25">
      <c r="AI168" s="9"/>
      <c r="AJ168" s="9"/>
      <c r="AK168" s="9"/>
      <c r="AP168" s="31"/>
      <c r="AQ168" s="9"/>
      <c r="AR168" s="9"/>
    </row>
    <row r="169" spans="35:44" ht="15" x14ac:dyDescent="0.25">
      <c r="AI169" s="9"/>
      <c r="AJ169" s="9"/>
      <c r="AK169" s="9"/>
      <c r="AP169" s="31"/>
      <c r="AQ169" s="9"/>
      <c r="AR169" s="9"/>
    </row>
    <row r="170" spans="35:44" ht="15" x14ac:dyDescent="0.25">
      <c r="AI170" s="9"/>
      <c r="AJ170" s="9"/>
      <c r="AK170" s="9"/>
      <c r="AP170" s="31"/>
      <c r="AQ170" s="9"/>
      <c r="AR170" s="9"/>
    </row>
    <row r="171" spans="35:44" ht="15" x14ac:dyDescent="0.25">
      <c r="AI171" s="9"/>
      <c r="AJ171" s="9"/>
      <c r="AK171" s="9"/>
      <c r="AP171" s="31"/>
      <c r="AQ171" s="9"/>
      <c r="AR171" s="9"/>
    </row>
    <row r="172" spans="35:44" ht="15" x14ac:dyDescent="0.25">
      <c r="AI172" s="9"/>
      <c r="AJ172" s="9"/>
      <c r="AK172" s="9"/>
      <c r="AP172" s="31"/>
      <c r="AQ172" s="9"/>
      <c r="AR172" s="9"/>
    </row>
    <row r="173" spans="35:44" ht="15" x14ac:dyDescent="0.25">
      <c r="AI173" s="9"/>
      <c r="AJ173" s="9"/>
      <c r="AK173" s="9"/>
      <c r="AP173" s="31"/>
      <c r="AQ173" s="9"/>
      <c r="AR173" s="9"/>
    </row>
    <row r="174" spans="35:44" ht="15" x14ac:dyDescent="0.25">
      <c r="AI174" s="9"/>
      <c r="AJ174" s="9"/>
      <c r="AK174" s="9"/>
      <c r="AP174" s="31"/>
      <c r="AQ174" s="9"/>
      <c r="AR174" s="9"/>
    </row>
    <row r="175" spans="35:44" ht="15" x14ac:dyDescent="0.25">
      <c r="AI175" s="9"/>
      <c r="AJ175" s="9"/>
      <c r="AK175" s="9"/>
      <c r="AP175" s="31"/>
      <c r="AQ175" s="9"/>
      <c r="AR175" s="9"/>
    </row>
    <row r="176" spans="35:44" ht="15" x14ac:dyDescent="0.25">
      <c r="AI176" s="9"/>
      <c r="AJ176" s="9"/>
      <c r="AK176" s="9"/>
      <c r="AP176" s="31"/>
      <c r="AQ176" s="9"/>
      <c r="AR176" s="9"/>
    </row>
    <row r="177" spans="35:44" ht="15" x14ac:dyDescent="0.25">
      <c r="AI177" s="9"/>
      <c r="AJ177" s="9"/>
      <c r="AK177" s="9"/>
      <c r="AP177" s="31"/>
      <c r="AQ177" s="9"/>
      <c r="AR177" s="9"/>
    </row>
    <row r="178" spans="35:44" ht="15" x14ac:dyDescent="0.25">
      <c r="AI178" s="9"/>
      <c r="AJ178" s="9"/>
      <c r="AK178" s="9"/>
      <c r="AP178" s="31"/>
      <c r="AQ178" s="9"/>
      <c r="AR178" s="9"/>
    </row>
    <row r="179" spans="35:44" ht="15" x14ac:dyDescent="0.25">
      <c r="AI179" s="9"/>
      <c r="AJ179" s="9"/>
      <c r="AK179" s="9"/>
      <c r="AQ179" s="9"/>
      <c r="AR179" s="9"/>
    </row>
    <row r="180" spans="35:44" ht="15" x14ac:dyDescent="0.25">
      <c r="AI180" s="9"/>
      <c r="AJ180" s="9"/>
      <c r="AK180" s="9"/>
      <c r="AQ180" s="9"/>
      <c r="AR180" s="9"/>
    </row>
    <row r="181" spans="35:44" ht="15" x14ac:dyDescent="0.25">
      <c r="AI181" s="9"/>
      <c r="AJ181" s="9"/>
      <c r="AK181" s="9"/>
      <c r="AQ181" s="9"/>
      <c r="AR181" s="9"/>
    </row>
    <row r="182" spans="35:44" ht="15" x14ac:dyDescent="0.25">
      <c r="AI182" s="9"/>
      <c r="AJ182" s="9"/>
      <c r="AK182" s="9"/>
      <c r="AQ182" s="9"/>
      <c r="AR182" s="9"/>
    </row>
    <row r="183" spans="35:44" ht="15" x14ac:dyDescent="0.25">
      <c r="AI183" s="9"/>
      <c r="AJ183" s="9"/>
      <c r="AK183" s="9"/>
      <c r="AQ183" s="9"/>
      <c r="AR183" s="9"/>
    </row>
    <row r="184" spans="35:44" ht="15" x14ac:dyDescent="0.25">
      <c r="AI184" s="9"/>
      <c r="AJ184" s="9"/>
      <c r="AK184" s="9"/>
      <c r="AQ184" s="9"/>
      <c r="AR184" s="9"/>
    </row>
    <row r="185" spans="35:44" ht="15" x14ac:dyDescent="0.25">
      <c r="AI185" s="9"/>
      <c r="AJ185" s="9"/>
      <c r="AK185" s="9"/>
      <c r="AQ185" s="9"/>
      <c r="AR185" s="9"/>
    </row>
    <row r="186" spans="35:44" ht="15" x14ac:dyDescent="0.25">
      <c r="AI186" s="9"/>
      <c r="AJ186" s="9"/>
      <c r="AK186" s="9"/>
      <c r="AQ186" s="9"/>
      <c r="AR186" s="9"/>
    </row>
    <row r="187" spans="35:44" ht="15" x14ac:dyDescent="0.25">
      <c r="AI187" s="9"/>
      <c r="AJ187" s="9"/>
      <c r="AK187" s="9"/>
      <c r="AQ187" s="9"/>
      <c r="AR187" s="9"/>
    </row>
    <row r="188" spans="35:44" ht="15" x14ac:dyDescent="0.25">
      <c r="AI188" s="9"/>
      <c r="AJ188" s="9"/>
      <c r="AK188" s="9"/>
    </row>
    <row r="189" spans="35:44" ht="15" x14ac:dyDescent="0.25">
      <c r="AI189" s="9"/>
      <c r="AJ189" s="9"/>
      <c r="AK189" s="9"/>
    </row>
    <row r="190" spans="35:44" ht="15" x14ac:dyDescent="0.25">
      <c r="AI190" s="9"/>
      <c r="AJ190" s="9"/>
      <c r="AK190" s="9"/>
    </row>
    <row r="191" spans="35:44" ht="15" x14ac:dyDescent="0.25">
      <c r="AI191" s="9"/>
      <c r="AJ191" s="9"/>
      <c r="AK191" s="9"/>
    </row>
    <row r="192" spans="35:44" ht="15" x14ac:dyDescent="0.25">
      <c r="AI192" s="9"/>
      <c r="AJ192" s="9"/>
      <c r="AK192" s="9"/>
    </row>
    <row r="193" spans="35:37" ht="15" x14ac:dyDescent="0.25">
      <c r="AI193" s="9"/>
      <c r="AJ193" s="9"/>
      <c r="AK193" s="9"/>
    </row>
    <row r="194" spans="35:37" ht="15" x14ac:dyDescent="0.25">
      <c r="AI194" s="9"/>
      <c r="AJ194" s="9"/>
      <c r="AK194" s="9"/>
    </row>
    <row r="195" spans="35:37" ht="15" x14ac:dyDescent="0.25">
      <c r="AI195" s="9"/>
      <c r="AJ195" s="9"/>
      <c r="AK195" s="9"/>
    </row>
    <row r="196" spans="35:37" ht="15" x14ac:dyDescent="0.25">
      <c r="AI196" s="9"/>
      <c r="AJ196" s="9"/>
      <c r="AK196" s="9"/>
    </row>
    <row r="197" spans="35:37" ht="15" x14ac:dyDescent="0.25">
      <c r="AI197" s="9"/>
      <c r="AJ197" s="9"/>
      <c r="AK197" s="9"/>
    </row>
    <row r="198" spans="35:37" ht="15" x14ac:dyDescent="0.25">
      <c r="AI198" s="9"/>
      <c r="AJ198" s="9"/>
      <c r="AK198" s="9"/>
    </row>
    <row r="199" spans="35:37" ht="15" x14ac:dyDescent="0.25">
      <c r="AI199" s="9"/>
      <c r="AJ199" s="9"/>
      <c r="AK199" s="9"/>
    </row>
    <row r="200" spans="35:37" ht="15" x14ac:dyDescent="0.25">
      <c r="AI200" s="9"/>
      <c r="AJ200" s="9"/>
      <c r="AK200" s="9"/>
    </row>
    <row r="201" spans="35:37" ht="15" x14ac:dyDescent="0.25">
      <c r="AI201" s="9"/>
      <c r="AJ201" s="9"/>
      <c r="AK201" s="9"/>
    </row>
    <row r="202" spans="35:37" ht="15" x14ac:dyDescent="0.25">
      <c r="AI202" s="9"/>
      <c r="AJ202" s="9"/>
      <c r="AK202" s="9"/>
    </row>
    <row r="203" spans="35:37" ht="15" x14ac:dyDescent="0.25">
      <c r="AI203" s="9"/>
      <c r="AJ203" s="9"/>
      <c r="AK203" s="9"/>
    </row>
    <row r="204" spans="35:37" ht="15" x14ac:dyDescent="0.25">
      <c r="AI204" s="9"/>
      <c r="AJ204" s="9"/>
      <c r="AK204" s="9"/>
    </row>
    <row r="205" spans="35:37" ht="15" x14ac:dyDescent="0.25">
      <c r="AI205" s="9"/>
      <c r="AJ205" s="9"/>
      <c r="AK205" s="9"/>
    </row>
    <row r="206" spans="35:37" ht="15" x14ac:dyDescent="0.25">
      <c r="AI206" s="9"/>
      <c r="AJ206" s="9"/>
      <c r="AK206" s="9"/>
    </row>
    <row r="207" spans="35:37" ht="15" x14ac:dyDescent="0.25">
      <c r="AI207" s="9"/>
      <c r="AJ207" s="9"/>
      <c r="AK207" s="9"/>
    </row>
    <row r="208" spans="35:37" ht="15" x14ac:dyDescent="0.25">
      <c r="AI208" s="9"/>
      <c r="AJ208" s="9"/>
      <c r="AK208" s="9"/>
    </row>
    <row r="209" spans="35:37" ht="15" x14ac:dyDescent="0.25">
      <c r="AI209" s="9"/>
      <c r="AJ209" s="9"/>
      <c r="AK209" s="9"/>
    </row>
    <row r="210" spans="35:37" ht="15" x14ac:dyDescent="0.25">
      <c r="AI210" s="9"/>
      <c r="AJ210" s="9"/>
      <c r="AK210" s="9"/>
    </row>
    <row r="211" spans="35:37" ht="15" x14ac:dyDescent="0.25">
      <c r="AI211" s="9"/>
      <c r="AJ211" s="9"/>
      <c r="AK211" s="9"/>
    </row>
    <row r="212" spans="35:37" ht="15" x14ac:dyDescent="0.25">
      <c r="AI212" s="9"/>
      <c r="AJ212" s="9"/>
      <c r="AK212" s="9"/>
    </row>
    <row r="213" spans="35:37" ht="15" x14ac:dyDescent="0.25">
      <c r="AI213" s="9"/>
      <c r="AJ213" s="9"/>
      <c r="AK213" s="9"/>
    </row>
    <row r="214" spans="35:37" ht="15" x14ac:dyDescent="0.25">
      <c r="AI214" s="9"/>
      <c r="AJ214" s="9"/>
      <c r="AK214" s="9"/>
    </row>
    <row r="215" spans="35:37" ht="15" x14ac:dyDescent="0.25">
      <c r="AI215" s="9"/>
      <c r="AJ215" s="9"/>
      <c r="AK215" s="9"/>
    </row>
    <row r="216" spans="35:37" ht="15" x14ac:dyDescent="0.25">
      <c r="AI216" s="9"/>
      <c r="AJ216" s="9"/>
      <c r="AK216" s="9"/>
    </row>
    <row r="217" spans="35:37" ht="15" x14ac:dyDescent="0.25">
      <c r="AI217" s="9"/>
      <c r="AJ217" s="9"/>
      <c r="AK217" s="9"/>
    </row>
    <row r="218" spans="35:37" ht="15" x14ac:dyDescent="0.25">
      <c r="AI218" s="9"/>
      <c r="AJ218" s="9"/>
      <c r="AK218" s="9"/>
    </row>
    <row r="219" spans="35:37" ht="15" x14ac:dyDescent="0.25">
      <c r="AI219" s="9"/>
      <c r="AJ219" s="9"/>
      <c r="AK219" s="9"/>
    </row>
    <row r="220" spans="35:37" ht="15" x14ac:dyDescent="0.25">
      <c r="AI220" s="9"/>
      <c r="AJ220" s="9"/>
      <c r="AK220" s="9"/>
    </row>
    <row r="221" spans="35:37" ht="15" x14ac:dyDescent="0.25">
      <c r="AI221" s="9"/>
      <c r="AJ221" s="9"/>
      <c r="AK221" s="9"/>
    </row>
    <row r="222" spans="35:37" ht="15" x14ac:dyDescent="0.25">
      <c r="AI222" s="9"/>
      <c r="AJ222" s="9"/>
      <c r="AK222" s="9"/>
    </row>
    <row r="223" spans="35:37" ht="15" x14ac:dyDescent="0.25">
      <c r="AI223" s="9"/>
      <c r="AJ223" s="9"/>
      <c r="AK223" s="9"/>
    </row>
    <row r="224" spans="35:37" ht="15" x14ac:dyDescent="0.25">
      <c r="AI224" s="9"/>
      <c r="AJ224" s="9"/>
      <c r="AK224" s="9"/>
    </row>
    <row r="225" spans="35:37" ht="15" x14ac:dyDescent="0.25">
      <c r="AI225" s="9"/>
      <c r="AJ225" s="9"/>
      <c r="AK225" s="9"/>
    </row>
    <row r="226" spans="35:37" ht="15" x14ac:dyDescent="0.25">
      <c r="AI226" s="9"/>
      <c r="AJ226" s="9"/>
      <c r="AK226" s="9"/>
    </row>
    <row r="227" spans="35:37" ht="15" x14ac:dyDescent="0.25">
      <c r="AI227" s="9"/>
      <c r="AJ227" s="9"/>
      <c r="AK227" s="9"/>
    </row>
    <row r="228" spans="35:37" ht="15" x14ac:dyDescent="0.25">
      <c r="AI228" s="9"/>
      <c r="AJ228" s="9"/>
      <c r="AK228" s="9"/>
    </row>
    <row r="229" spans="35:37" ht="15" x14ac:dyDescent="0.25">
      <c r="AI229" s="9"/>
      <c r="AJ229" s="9"/>
      <c r="AK229" s="9"/>
    </row>
    <row r="230" spans="35:37" ht="15" x14ac:dyDescent="0.25">
      <c r="AI230" s="9"/>
      <c r="AJ230" s="9"/>
      <c r="AK230" s="9"/>
    </row>
    <row r="231" spans="35:37" ht="15" x14ac:dyDescent="0.25">
      <c r="AI231" s="9"/>
      <c r="AJ231" s="9"/>
      <c r="AK231" s="9"/>
    </row>
    <row r="232" spans="35:37" ht="15" x14ac:dyDescent="0.25">
      <c r="AI232" s="9"/>
      <c r="AJ232" s="9"/>
      <c r="AK232" s="9"/>
    </row>
    <row r="233" spans="35:37" ht="15" x14ac:dyDescent="0.25">
      <c r="AI233" s="9"/>
      <c r="AJ233" s="9"/>
      <c r="AK233" s="9"/>
    </row>
    <row r="234" spans="35:37" ht="15" x14ac:dyDescent="0.25">
      <c r="AI234" s="9"/>
      <c r="AJ234" s="9"/>
      <c r="AK234" s="9"/>
    </row>
    <row r="235" spans="35:37" ht="15" x14ac:dyDescent="0.25">
      <c r="AI235" s="9"/>
      <c r="AJ235" s="9"/>
      <c r="AK235" s="9"/>
    </row>
    <row r="236" spans="35:37" ht="15" x14ac:dyDescent="0.25">
      <c r="AI236" s="9"/>
      <c r="AJ236" s="9"/>
      <c r="AK236" s="9"/>
    </row>
    <row r="237" spans="35:37" ht="15" x14ac:dyDescent="0.25">
      <c r="AI237" s="9"/>
      <c r="AJ237" s="9"/>
      <c r="AK237" s="9"/>
    </row>
    <row r="238" spans="35:37" ht="15" x14ac:dyDescent="0.25">
      <c r="AI238" s="9"/>
      <c r="AJ238" s="9"/>
      <c r="AK238" s="9"/>
    </row>
    <row r="239" spans="35:37" ht="15" x14ac:dyDescent="0.25">
      <c r="AI239" s="9"/>
      <c r="AJ239" s="9"/>
      <c r="AK239" s="9"/>
    </row>
    <row r="240" spans="35:37" ht="15" x14ac:dyDescent="0.25">
      <c r="AI240" s="9"/>
      <c r="AJ240" s="9"/>
      <c r="AK240" s="9"/>
    </row>
    <row r="241" spans="35:37" ht="15" x14ac:dyDescent="0.25">
      <c r="AI241" s="9"/>
      <c r="AJ241" s="9"/>
      <c r="AK241" s="9"/>
    </row>
    <row r="242" spans="35:37" ht="15" x14ac:dyDescent="0.25">
      <c r="AI242" s="9"/>
      <c r="AJ242" s="9"/>
      <c r="AK242" s="9"/>
    </row>
    <row r="243" spans="35:37" ht="15" x14ac:dyDescent="0.25">
      <c r="AI243" s="9"/>
      <c r="AJ243" s="9"/>
      <c r="AK243" s="9"/>
    </row>
    <row r="244" spans="35:37" ht="15" x14ac:dyDescent="0.25">
      <c r="AI244" s="9"/>
      <c r="AJ244" s="9"/>
      <c r="AK244" s="9"/>
    </row>
    <row r="245" spans="35:37" ht="15" x14ac:dyDescent="0.25">
      <c r="AI245" s="9"/>
      <c r="AJ245" s="9"/>
      <c r="AK245" s="9"/>
    </row>
    <row r="246" spans="35:37" ht="15" x14ac:dyDescent="0.25">
      <c r="AI246" s="9"/>
      <c r="AJ246" s="9"/>
      <c r="AK246" s="9"/>
    </row>
    <row r="247" spans="35:37" ht="15" x14ac:dyDescent="0.25">
      <c r="AI247" s="9"/>
      <c r="AJ247" s="9"/>
      <c r="AK247" s="9"/>
    </row>
    <row r="248" spans="35:37" ht="15" x14ac:dyDescent="0.25">
      <c r="AI248" s="9"/>
      <c r="AJ248" s="9"/>
      <c r="AK248" s="9"/>
    </row>
    <row r="249" spans="35:37" ht="15" x14ac:dyDescent="0.25">
      <c r="AI249" s="9"/>
      <c r="AJ249" s="9"/>
      <c r="AK249" s="9"/>
    </row>
    <row r="250" spans="35:37" ht="15" x14ac:dyDescent="0.25">
      <c r="AI250" s="9"/>
      <c r="AJ250" s="9"/>
      <c r="AK250" s="9"/>
    </row>
    <row r="251" spans="35:37" ht="15" x14ac:dyDescent="0.25">
      <c r="AI251" s="9"/>
      <c r="AJ251" s="9"/>
      <c r="AK251" s="9"/>
    </row>
    <row r="252" spans="35:37" ht="15" x14ac:dyDescent="0.25">
      <c r="AI252" s="9"/>
      <c r="AJ252" s="9"/>
      <c r="AK252" s="9"/>
    </row>
    <row r="253" spans="35:37" ht="15" x14ac:dyDescent="0.25">
      <c r="AI253" s="9"/>
      <c r="AJ253" s="9"/>
      <c r="AK253" s="9"/>
    </row>
    <row r="254" spans="35:37" ht="15" x14ac:dyDescent="0.25">
      <c r="AI254" s="9"/>
      <c r="AJ254" s="9"/>
      <c r="AK254" s="9"/>
    </row>
    <row r="255" spans="35:37" ht="15" x14ac:dyDescent="0.25">
      <c r="AI255" s="9"/>
      <c r="AJ255" s="9"/>
      <c r="AK255" s="9"/>
    </row>
    <row r="256" spans="35:37" ht="15" x14ac:dyDescent="0.25">
      <c r="AI256" s="9"/>
      <c r="AJ256" s="9"/>
      <c r="AK256" s="9"/>
    </row>
    <row r="257" spans="35:37" ht="15" x14ac:dyDescent="0.25">
      <c r="AI257" s="9"/>
      <c r="AJ257" s="9"/>
      <c r="AK257" s="9"/>
    </row>
    <row r="258" spans="35:37" ht="15" x14ac:dyDescent="0.25">
      <c r="AI258" s="9"/>
      <c r="AJ258" s="9"/>
      <c r="AK258" s="9"/>
    </row>
    <row r="259" spans="35:37" ht="15" x14ac:dyDescent="0.25">
      <c r="AI259" s="9"/>
      <c r="AJ259" s="9"/>
      <c r="AK259" s="9"/>
    </row>
    <row r="260" spans="35:37" ht="15" x14ac:dyDescent="0.25">
      <c r="AI260" s="9"/>
      <c r="AJ260" s="9"/>
      <c r="AK260" s="9"/>
    </row>
    <row r="261" spans="35:37" ht="15" x14ac:dyDescent="0.25">
      <c r="AI261" s="9"/>
      <c r="AJ261" s="9"/>
      <c r="AK261" s="9"/>
    </row>
    <row r="262" spans="35:37" ht="15" x14ac:dyDescent="0.25">
      <c r="AI262" s="9"/>
      <c r="AJ262" s="9"/>
      <c r="AK262" s="9"/>
    </row>
    <row r="263" spans="35:37" ht="15" x14ac:dyDescent="0.25">
      <c r="AI263" s="9"/>
      <c r="AJ263" s="9"/>
      <c r="AK263" s="9"/>
    </row>
    <row r="264" spans="35:37" ht="15" x14ac:dyDescent="0.25">
      <c r="AI264" s="9"/>
      <c r="AJ264" s="9"/>
      <c r="AK264" s="9"/>
    </row>
    <row r="265" spans="35:37" ht="15" x14ac:dyDescent="0.25">
      <c r="AI265" s="9"/>
      <c r="AJ265" s="9"/>
      <c r="AK265" s="9"/>
    </row>
  </sheetData>
  <sortState ref="AQ93:AR117">
    <sortCondition ref="AQ93:AQ117"/>
  </sortState>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31"/>
  <sheetViews>
    <sheetView workbookViewId="0">
      <selection activeCell="A24" sqref="A24"/>
    </sheetView>
  </sheetViews>
  <sheetFormatPr defaultRowHeight="11.25" x14ac:dyDescent="0.2"/>
  <cols>
    <col min="1" max="16384" width="9.140625" style="11"/>
  </cols>
  <sheetData>
    <row r="1" spans="1:45" x14ac:dyDescent="0.2">
      <c r="A1" s="11" t="s">
        <v>274</v>
      </c>
      <c r="N1" s="11" t="s">
        <v>394</v>
      </c>
      <c r="Q1" s="11" t="s">
        <v>277</v>
      </c>
    </row>
    <row r="2" spans="1:45" x14ac:dyDescent="0.2">
      <c r="C2" s="31" t="s">
        <v>390</v>
      </c>
      <c r="D2" s="11" t="s">
        <v>393</v>
      </c>
      <c r="E2" s="31" t="s">
        <v>391</v>
      </c>
      <c r="F2" s="31" t="s">
        <v>392</v>
      </c>
      <c r="G2" s="31" t="s">
        <v>194</v>
      </c>
      <c r="H2" s="31" t="s">
        <v>275</v>
      </c>
      <c r="I2" s="31" t="s">
        <v>195</v>
      </c>
      <c r="J2" s="31" t="s">
        <v>196</v>
      </c>
      <c r="K2" s="31" t="s">
        <v>197</v>
      </c>
      <c r="L2" s="31" t="s">
        <v>198</v>
      </c>
      <c r="M2" s="31" t="s">
        <v>395</v>
      </c>
      <c r="P2" s="31" t="s">
        <v>276</v>
      </c>
      <c r="S2" s="31"/>
      <c r="W2" s="11" t="s">
        <v>396</v>
      </c>
      <c r="X2" s="11" t="s">
        <v>397</v>
      </c>
      <c r="Y2" s="11" t="s">
        <v>398</v>
      </c>
      <c r="Z2" s="11" t="s">
        <v>399</v>
      </c>
    </row>
    <row r="3" spans="1:45" x14ac:dyDescent="0.2">
      <c r="A3" s="11">
        <v>1991</v>
      </c>
      <c r="B3" s="11">
        <v>1991</v>
      </c>
      <c r="C3" s="51"/>
      <c r="V3" s="32">
        <v>1991</v>
      </c>
      <c r="Y3" s="32"/>
      <c r="Z3" s="4"/>
    </row>
    <row r="4" spans="1:45" x14ac:dyDescent="0.2">
      <c r="A4" s="11">
        <v>1991</v>
      </c>
      <c r="C4" s="51"/>
      <c r="V4" s="32"/>
      <c r="Y4" s="32"/>
      <c r="Z4" s="4"/>
    </row>
    <row r="5" spans="1:45" x14ac:dyDescent="0.2">
      <c r="A5" s="11">
        <v>1991</v>
      </c>
      <c r="C5" s="51"/>
      <c r="V5" s="32"/>
      <c r="Y5" s="32"/>
      <c r="Z5" s="4"/>
    </row>
    <row r="6" spans="1:45" x14ac:dyDescent="0.2">
      <c r="A6" s="11">
        <v>1991</v>
      </c>
      <c r="C6" s="52">
        <v>5.21</v>
      </c>
      <c r="V6" s="32"/>
      <c r="Y6" s="32"/>
      <c r="Z6" s="4"/>
    </row>
    <row r="7" spans="1:45" x14ac:dyDescent="0.2">
      <c r="A7" s="11">
        <v>1991</v>
      </c>
      <c r="C7" s="53"/>
      <c r="V7" s="32"/>
      <c r="Y7" s="32"/>
      <c r="Z7" s="4"/>
    </row>
    <row r="8" spans="1:45" x14ac:dyDescent="0.2">
      <c r="A8" s="11">
        <v>1991</v>
      </c>
      <c r="C8" s="52">
        <v>4.5</v>
      </c>
      <c r="V8" s="32"/>
      <c r="Y8" s="32"/>
      <c r="Z8" s="4"/>
    </row>
    <row r="9" spans="1:45" x14ac:dyDescent="0.2">
      <c r="A9" s="11">
        <v>1992</v>
      </c>
      <c r="B9" s="11">
        <f>B3+1</f>
        <v>1992</v>
      </c>
      <c r="C9" s="52">
        <v>5.0599999999999996</v>
      </c>
      <c r="V9" s="32"/>
      <c r="Y9" s="32"/>
      <c r="Z9" s="5">
        <v>5.21</v>
      </c>
      <c r="AS9" s="11">
        <v>1</v>
      </c>
    </row>
    <row r="10" spans="1:45" x14ac:dyDescent="0.2">
      <c r="A10" s="11">
        <v>1992</v>
      </c>
      <c r="C10" s="52">
        <v>4.5599999999999996</v>
      </c>
      <c r="V10" s="32"/>
      <c r="Y10" s="32"/>
      <c r="Z10" s="6"/>
      <c r="AS10" s="12">
        <v>3</v>
      </c>
    </row>
    <row r="11" spans="1:45" x14ac:dyDescent="0.2">
      <c r="A11" s="11">
        <v>1992</v>
      </c>
      <c r="C11" s="52">
        <v>4.49</v>
      </c>
      <c r="V11" s="32"/>
      <c r="Y11" s="32"/>
      <c r="Z11" s="6"/>
      <c r="AA11" s="12"/>
      <c r="AD11" s="12"/>
      <c r="AG11" s="12"/>
      <c r="AS11" s="12">
        <v>5</v>
      </c>
    </row>
    <row r="12" spans="1:45" x14ac:dyDescent="0.2">
      <c r="A12" s="11">
        <v>1992</v>
      </c>
      <c r="C12" s="52">
        <v>3.88</v>
      </c>
      <c r="V12" s="32"/>
      <c r="Y12" s="32"/>
      <c r="Z12" s="5">
        <v>5.77</v>
      </c>
      <c r="AS12" s="12">
        <v>7</v>
      </c>
    </row>
    <row r="13" spans="1:45" x14ac:dyDescent="0.2">
      <c r="A13" s="11">
        <v>1992</v>
      </c>
      <c r="C13" s="52">
        <v>4.25</v>
      </c>
      <c r="V13" s="32"/>
      <c r="Y13" s="32"/>
      <c r="Z13" s="5">
        <v>4.5</v>
      </c>
      <c r="AA13" s="12"/>
      <c r="AD13" s="12"/>
      <c r="AG13" s="12"/>
      <c r="AS13" s="12">
        <v>9</v>
      </c>
    </row>
    <row r="14" spans="1:45" x14ac:dyDescent="0.2">
      <c r="A14" s="11">
        <v>1992</v>
      </c>
      <c r="C14" s="52">
        <v>4.37</v>
      </c>
      <c r="V14" s="32"/>
      <c r="Y14" s="32"/>
      <c r="Z14" s="6"/>
      <c r="AS14" s="12">
        <v>11</v>
      </c>
    </row>
    <row r="15" spans="1:45" x14ac:dyDescent="0.2">
      <c r="A15" s="32">
        <v>1993</v>
      </c>
      <c r="B15" s="11">
        <f>B9+1</f>
        <v>1993</v>
      </c>
      <c r="C15" s="52">
        <v>3.97</v>
      </c>
      <c r="E15" s="31"/>
      <c r="F15" s="31"/>
      <c r="S15" s="32"/>
      <c r="V15" s="32">
        <v>1992</v>
      </c>
      <c r="Y15" s="32"/>
      <c r="Z15" s="5">
        <v>5.0599999999999996</v>
      </c>
      <c r="AA15" s="12"/>
      <c r="AD15" s="12"/>
      <c r="AG15" s="12"/>
      <c r="AS15" s="12">
        <v>13</v>
      </c>
    </row>
    <row r="16" spans="1:45" x14ac:dyDescent="0.2">
      <c r="A16" s="32">
        <v>1993</v>
      </c>
      <c r="B16" s="32"/>
      <c r="C16" s="52">
        <v>3.71</v>
      </c>
      <c r="S16" s="32"/>
      <c r="V16" s="32"/>
      <c r="Y16" s="32"/>
      <c r="Z16" s="7">
        <v>5.24</v>
      </c>
      <c r="AS16" s="12">
        <v>15</v>
      </c>
    </row>
    <row r="17" spans="1:45" x14ac:dyDescent="0.2">
      <c r="A17" s="32">
        <v>1993</v>
      </c>
      <c r="B17" s="32"/>
      <c r="C17" s="52">
        <v>4.42</v>
      </c>
      <c r="S17" s="32"/>
      <c r="V17" s="32"/>
      <c r="Y17" s="32"/>
      <c r="Z17" s="5">
        <v>4.5599999999999996</v>
      </c>
      <c r="AA17" s="12"/>
      <c r="AD17" s="12"/>
      <c r="AG17" s="12"/>
      <c r="AS17" s="12">
        <v>17</v>
      </c>
    </row>
    <row r="18" spans="1:45" x14ac:dyDescent="0.2">
      <c r="A18" s="32">
        <v>1993</v>
      </c>
      <c r="B18" s="32"/>
      <c r="C18" s="53"/>
      <c r="S18" s="32"/>
      <c r="V18" s="32"/>
      <c r="Y18" s="32"/>
      <c r="Z18" s="5">
        <v>4.8499999999999996</v>
      </c>
      <c r="AS18" s="12">
        <v>19</v>
      </c>
    </row>
    <row r="19" spans="1:45" x14ac:dyDescent="0.2">
      <c r="A19" s="32">
        <v>1993</v>
      </c>
      <c r="B19" s="32"/>
      <c r="C19" s="53"/>
      <c r="N19" s="31"/>
      <c r="O19" s="31"/>
      <c r="S19" s="32"/>
      <c r="V19" s="32"/>
      <c r="Y19" s="32"/>
      <c r="Z19" s="5">
        <v>4.49</v>
      </c>
      <c r="AA19" s="12"/>
      <c r="AD19" s="12"/>
      <c r="AG19" s="12"/>
      <c r="AS19" s="12">
        <v>21</v>
      </c>
    </row>
    <row r="20" spans="1:45" x14ac:dyDescent="0.2">
      <c r="A20" s="32">
        <v>1993</v>
      </c>
      <c r="B20" s="32"/>
      <c r="C20" s="52">
        <v>4.13</v>
      </c>
      <c r="D20" s="31"/>
      <c r="M20" s="50"/>
      <c r="N20" s="50"/>
      <c r="O20" s="50"/>
      <c r="P20" s="50"/>
      <c r="Q20" s="50"/>
      <c r="S20" s="32"/>
      <c r="V20" s="32"/>
      <c r="Y20" s="32"/>
      <c r="Z20" s="5">
        <v>4.5199999999999996</v>
      </c>
      <c r="AI20" s="31"/>
      <c r="AS20" s="12">
        <v>23</v>
      </c>
    </row>
    <row r="21" spans="1:45" x14ac:dyDescent="0.2">
      <c r="A21" s="49">
        <v>1994</v>
      </c>
      <c r="B21" s="11">
        <f>B15+1</f>
        <v>1994</v>
      </c>
      <c r="C21" s="48"/>
      <c r="D21" s="31"/>
      <c r="M21" s="50"/>
      <c r="N21" s="50"/>
      <c r="O21" s="50"/>
      <c r="Q21" s="50"/>
      <c r="S21" s="32"/>
      <c r="V21" s="32"/>
      <c r="Y21" s="32"/>
      <c r="Z21" s="5">
        <v>3.88</v>
      </c>
      <c r="AA21" s="12"/>
      <c r="AD21" s="12"/>
      <c r="AG21" s="12"/>
      <c r="AI21" s="31"/>
      <c r="AS21" s="12">
        <v>25</v>
      </c>
    </row>
    <row r="22" spans="1:45" x14ac:dyDescent="0.2">
      <c r="A22" s="49">
        <v>1994</v>
      </c>
      <c r="B22" s="49"/>
      <c r="C22" s="64">
        <v>3.62</v>
      </c>
      <c r="D22" s="11">
        <v>3.62</v>
      </c>
      <c r="N22" s="31"/>
      <c r="O22" s="50"/>
      <c r="Q22" s="31"/>
      <c r="R22" s="31"/>
      <c r="S22" s="32"/>
      <c r="V22" s="32"/>
      <c r="Y22" s="32"/>
      <c r="Z22" s="5">
        <v>4.4800000000000004</v>
      </c>
      <c r="AI22" s="31"/>
      <c r="AS22" s="12">
        <v>27</v>
      </c>
    </row>
    <row r="23" spans="1:45" x14ac:dyDescent="0.2">
      <c r="A23" s="49">
        <v>1994</v>
      </c>
      <c r="B23" s="49"/>
      <c r="C23" s="31">
        <v>3.7</v>
      </c>
      <c r="D23" s="31">
        <v>0.49992000000000003</v>
      </c>
      <c r="E23" s="31">
        <v>-2.3701999999999952</v>
      </c>
      <c r="F23" s="31">
        <v>4.9879999999999995</v>
      </c>
      <c r="G23" s="31">
        <v>35</v>
      </c>
      <c r="H23" s="31">
        <v>35</v>
      </c>
      <c r="I23" s="11">
        <v>0</v>
      </c>
      <c r="J23" s="31">
        <v>0</v>
      </c>
      <c r="K23" s="31">
        <v>0</v>
      </c>
      <c r="L23" s="31">
        <v>0</v>
      </c>
      <c r="M23" s="31"/>
      <c r="N23" s="31"/>
      <c r="O23" s="50"/>
      <c r="P23" s="31"/>
      <c r="Q23" s="31"/>
      <c r="R23" s="31"/>
      <c r="S23" s="32"/>
      <c r="V23" s="32"/>
      <c r="Y23" s="32"/>
      <c r="Z23" s="5">
        <v>4.25</v>
      </c>
      <c r="AA23" s="12"/>
      <c r="AD23" s="12"/>
      <c r="AG23" s="12"/>
      <c r="AI23" s="31"/>
      <c r="AS23" s="12">
        <v>29</v>
      </c>
    </row>
    <row r="24" spans="1:45" x14ac:dyDescent="0.2">
      <c r="A24" s="49">
        <v>1994</v>
      </c>
      <c r="B24" s="49"/>
      <c r="C24" s="31">
        <v>3.81</v>
      </c>
      <c r="D24" s="31">
        <v>0.35359535999999991</v>
      </c>
      <c r="E24" s="31">
        <v>-1.2018440999999989</v>
      </c>
      <c r="F24" s="31">
        <v>-0.37963800000000036</v>
      </c>
      <c r="G24" s="31">
        <v>37</v>
      </c>
      <c r="H24" s="31">
        <v>37</v>
      </c>
      <c r="I24" s="31">
        <v>0</v>
      </c>
      <c r="J24" s="31">
        <v>0</v>
      </c>
      <c r="K24" s="31">
        <v>0</v>
      </c>
      <c r="L24" s="31">
        <v>0</v>
      </c>
      <c r="M24" s="31"/>
      <c r="N24" s="31"/>
      <c r="O24" s="31"/>
      <c r="P24" s="31"/>
      <c r="Q24" s="31"/>
      <c r="R24" s="31"/>
      <c r="S24" s="32"/>
      <c r="V24" s="32"/>
      <c r="Y24" s="32"/>
      <c r="Z24" s="5">
        <v>4.29</v>
      </c>
      <c r="AI24" s="31"/>
      <c r="AS24" s="12">
        <v>31</v>
      </c>
    </row>
    <row r="25" spans="1:45" x14ac:dyDescent="0.2">
      <c r="A25" s="49">
        <v>1994</v>
      </c>
      <c r="B25" s="49"/>
      <c r="C25" s="31">
        <v>3.55</v>
      </c>
      <c r="D25" s="31">
        <v>-7.6791326080000277E-2</v>
      </c>
      <c r="E25" s="31">
        <v>-0.20758863769999403</v>
      </c>
      <c r="F25" s="31">
        <v>2.1215264419999982</v>
      </c>
      <c r="G25" s="31">
        <v>39</v>
      </c>
      <c r="H25" s="31">
        <v>39</v>
      </c>
      <c r="I25" s="31">
        <v>0</v>
      </c>
      <c r="J25" s="31">
        <v>0</v>
      </c>
      <c r="K25" s="31">
        <v>0</v>
      </c>
      <c r="L25" s="31">
        <v>0</v>
      </c>
      <c r="M25" s="31"/>
      <c r="N25" s="31"/>
      <c r="O25" s="31"/>
      <c r="P25" s="31"/>
      <c r="Q25" s="31"/>
      <c r="R25" s="31"/>
      <c r="S25" s="32"/>
      <c r="V25" s="32"/>
      <c r="Y25" s="32"/>
      <c r="Z25" s="5">
        <v>4.37</v>
      </c>
      <c r="AA25" s="12"/>
      <c r="AD25" s="12"/>
      <c r="AG25" s="12"/>
      <c r="AI25" s="31"/>
      <c r="AS25" s="12">
        <v>33</v>
      </c>
    </row>
    <row r="26" spans="1:45" x14ac:dyDescent="0.2">
      <c r="A26" s="49">
        <v>1994</v>
      </c>
      <c r="B26" s="49"/>
      <c r="C26" s="31">
        <v>3.41</v>
      </c>
      <c r="D26" s="31">
        <v>-3.0641866696319731E-2</v>
      </c>
      <c r="E26" s="31">
        <v>-5.9128917448576814</v>
      </c>
      <c r="F26" s="31">
        <v>-2.8610033497084961</v>
      </c>
      <c r="G26" s="31">
        <v>41</v>
      </c>
      <c r="H26" s="31">
        <v>41</v>
      </c>
      <c r="I26" s="31">
        <v>1</v>
      </c>
      <c r="J26" s="31">
        <v>0</v>
      </c>
      <c r="K26" s="31">
        <v>0</v>
      </c>
      <c r="L26" s="31">
        <v>0</v>
      </c>
      <c r="M26" s="31"/>
      <c r="N26" s="31"/>
      <c r="O26" s="31"/>
      <c r="P26" s="31"/>
      <c r="Q26" s="31"/>
      <c r="R26" s="31"/>
      <c r="S26" s="32"/>
      <c r="V26" s="32"/>
      <c r="Y26" s="32"/>
      <c r="Z26" s="5">
        <v>4.43</v>
      </c>
      <c r="AI26" s="31"/>
      <c r="AS26" s="31">
        <v>35</v>
      </c>
    </row>
    <row r="27" spans="1:45" x14ac:dyDescent="0.2">
      <c r="A27" s="49">
        <v>1995</v>
      </c>
      <c r="B27" s="11">
        <f>B21+1</f>
        <v>1995</v>
      </c>
      <c r="C27" s="31">
        <v>2.86</v>
      </c>
      <c r="D27" s="31">
        <v>-0.46921860818978683</v>
      </c>
      <c r="E27" s="31">
        <v>-9.2040353977489158</v>
      </c>
      <c r="F27" s="31">
        <v>-4.9101476344834118</v>
      </c>
      <c r="G27" s="31">
        <v>43</v>
      </c>
      <c r="H27" s="31">
        <v>43</v>
      </c>
      <c r="I27" s="31">
        <v>0</v>
      </c>
      <c r="J27" s="31">
        <v>0</v>
      </c>
      <c r="K27" s="31">
        <v>1</v>
      </c>
      <c r="L27" s="31">
        <v>0</v>
      </c>
      <c r="M27" s="31"/>
      <c r="N27" s="31"/>
      <c r="O27" s="31"/>
      <c r="P27" s="31"/>
      <c r="Q27" s="31"/>
      <c r="R27" s="31"/>
      <c r="S27" s="32"/>
      <c r="V27" s="32">
        <v>1993</v>
      </c>
      <c r="Y27" s="32"/>
      <c r="Z27" s="5">
        <v>3.97</v>
      </c>
      <c r="AA27" s="12"/>
      <c r="AD27" s="12"/>
      <c r="AG27" s="12"/>
      <c r="AI27" s="31"/>
      <c r="AS27" s="31">
        <v>37</v>
      </c>
    </row>
    <row r="28" spans="1:45" x14ac:dyDescent="0.2">
      <c r="A28" s="49">
        <v>1995</v>
      </c>
      <c r="B28" s="49"/>
      <c r="C28" s="31">
        <v>2.7</v>
      </c>
      <c r="D28" s="31">
        <v>-0.14810929432180039</v>
      </c>
      <c r="E28" s="31">
        <v>-1.5299861798402994</v>
      </c>
      <c r="F28" s="31">
        <v>-4.4695737842630177</v>
      </c>
      <c r="G28" s="31">
        <v>45</v>
      </c>
      <c r="H28" s="31">
        <v>45</v>
      </c>
      <c r="I28" s="31">
        <v>0</v>
      </c>
      <c r="J28" s="31">
        <v>0</v>
      </c>
      <c r="K28" s="31">
        <v>0</v>
      </c>
      <c r="L28" s="31">
        <v>0</v>
      </c>
      <c r="M28" s="31"/>
      <c r="N28" s="31"/>
      <c r="O28" s="31"/>
      <c r="P28" s="31"/>
      <c r="Q28" s="31"/>
      <c r="R28" s="31"/>
      <c r="S28" s="32"/>
      <c r="V28" s="32"/>
      <c r="Y28" s="32"/>
      <c r="Z28" s="5">
        <v>3.54</v>
      </c>
      <c r="AI28" s="31"/>
      <c r="AS28" s="31">
        <v>39</v>
      </c>
    </row>
    <row r="29" spans="1:45" x14ac:dyDescent="0.2">
      <c r="A29" s="49">
        <v>1995</v>
      </c>
      <c r="B29" s="49"/>
      <c r="C29" s="31">
        <v>3.04</v>
      </c>
      <c r="D29" s="31">
        <v>0.35437487077946278</v>
      </c>
      <c r="E29" s="31">
        <v>6.6273397378831778</v>
      </c>
      <c r="F29" s="31">
        <v>5.8124150134183798</v>
      </c>
      <c r="G29" s="31">
        <v>47</v>
      </c>
      <c r="H29" s="31">
        <v>47</v>
      </c>
      <c r="I29" s="31">
        <v>0</v>
      </c>
      <c r="J29" s="31">
        <v>0</v>
      </c>
      <c r="K29" s="31">
        <v>0</v>
      </c>
      <c r="L29" s="31">
        <v>0</v>
      </c>
      <c r="M29" s="31"/>
      <c r="N29" s="31"/>
      <c r="O29" s="31"/>
      <c r="P29" s="31"/>
      <c r="Q29" s="31"/>
      <c r="R29" s="31"/>
      <c r="S29" s="32"/>
      <c r="V29" s="32"/>
      <c r="Y29" s="32"/>
      <c r="Z29" s="5">
        <v>3.71</v>
      </c>
      <c r="AA29" s="12"/>
      <c r="AD29" s="12"/>
      <c r="AG29" s="12"/>
      <c r="AI29" s="31"/>
      <c r="AS29" s="31">
        <v>41</v>
      </c>
    </row>
    <row r="30" spans="1:45" x14ac:dyDescent="0.2">
      <c r="A30" s="49">
        <v>1995</v>
      </c>
      <c r="B30" s="49"/>
      <c r="C30" s="31">
        <v>2.78</v>
      </c>
      <c r="D30" s="31">
        <v>-0.19389530120580656</v>
      </c>
      <c r="E30" s="31">
        <v>-4.6023218714690657</v>
      </c>
      <c r="F30" s="31">
        <v>-6.4378626750134227E-2</v>
      </c>
      <c r="G30" s="31">
        <v>49</v>
      </c>
      <c r="H30" s="31">
        <v>49</v>
      </c>
      <c r="I30" s="31">
        <v>0</v>
      </c>
      <c r="J30" s="31">
        <v>1</v>
      </c>
      <c r="K30" s="31">
        <v>0</v>
      </c>
      <c r="L30" s="31">
        <v>0</v>
      </c>
      <c r="M30" s="31"/>
      <c r="N30" s="31"/>
      <c r="O30" s="31"/>
      <c r="P30" s="31"/>
      <c r="Q30" s="31"/>
      <c r="R30" s="31"/>
      <c r="S30" s="32"/>
      <c r="V30" s="32"/>
      <c r="Y30" s="32"/>
      <c r="Z30" s="5">
        <v>4.26</v>
      </c>
      <c r="AI30" s="31"/>
      <c r="AS30" s="31">
        <v>43</v>
      </c>
    </row>
    <row r="31" spans="1:45" x14ac:dyDescent="0.2">
      <c r="A31" s="49">
        <v>1995</v>
      </c>
      <c r="B31" s="49"/>
      <c r="C31" s="31">
        <v>3.1</v>
      </c>
      <c r="D31" s="31">
        <v>0.34167719311653927</v>
      </c>
      <c r="E31" s="31">
        <v>0.44797415941393604</v>
      </c>
      <c r="F31" s="31">
        <v>-1.494414500411738</v>
      </c>
      <c r="G31" s="31">
        <v>51</v>
      </c>
      <c r="H31" s="31">
        <v>51</v>
      </c>
      <c r="I31" s="31">
        <v>0</v>
      </c>
      <c r="J31" s="31">
        <v>0</v>
      </c>
      <c r="K31" s="31">
        <v>0</v>
      </c>
      <c r="L31" s="31">
        <v>0</v>
      </c>
      <c r="M31" s="31"/>
      <c r="N31" s="31"/>
      <c r="O31" s="31"/>
      <c r="P31" s="31"/>
      <c r="Q31" s="31"/>
      <c r="R31" s="31"/>
      <c r="S31" s="32"/>
      <c r="V31" s="32"/>
      <c r="Y31" s="32"/>
      <c r="Z31" s="5">
        <v>4.42</v>
      </c>
      <c r="AA31" s="12"/>
      <c r="AD31" s="12"/>
      <c r="AG31" s="12"/>
      <c r="AI31" s="31"/>
      <c r="AS31" s="31">
        <v>45</v>
      </c>
    </row>
    <row r="32" spans="1:45" x14ac:dyDescent="0.2">
      <c r="A32" s="49">
        <v>1995</v>
      </c>
      <c r="B32" s="49"/>
      <c r="C32" s="31">
        <v>2.9</v>
      </c>
      <c r="D32" s="31">
        <v>-0.13387693667151493</v>
      </c>
      <c r="E32" s="31">
        <v>-1.7505337506930827</v>
      </c>
      <c r="F32" s="31">
        <v>-0.12587001164850994</v>
      </c>
      <c r="G32" s="31">
        <v>53</v>
      </c>
      <c r="H32" s="31">
        <v>53</v>
      </c>
      <c r="I32" s="31">
        <v>0</v>
      </c>
      <c r="J32" s="31">
        <v>0</v>
      </c>
      <c r="K32" s="31">
        <v>0</v>
      </c>
      <c r="L32" s="31">
        <v>0</v>
      </c>
      <c r="M32" s="31"/>
      <c r="N32" s="31"/>
      <c r="O32" s="31"/>
      <c r="P32" s="31"/>
      <c r="Q32" s="31"/>
      <c r="R32" s="31"/>
      <c r="S32" s="32"/>
      <c r="V32" s="32"/>
      <c r="Y32" s="32"/>
      <c r="Z32" s="6"/>
      <c r="AI32" s="31"/>
      <c r="AS32" s="31">
        <v>47</v>
      </c>
    </row>
    <row r="33" spans="1:45" x14ac:dyDescent="0.2">
      <c r="A33" s="49">
        <v>1996</v>
      </c>
      <c r="B33" s="11">
        <f>B27+1</f>
        <v>1996</v>
      </c>
      <c r="C33" s="31">
        <v>3.06</v>
      </c>
      <c r="D33" s="31">
        <v>0.18751792350514773</v>
      </c>
      <c r="E33" s="31">
        <v>0.68595517488425328</v>
      </c>
      <c r="F33" s="31">
        <v>-5.204849735576575</v>
      </c>
      <c r="G33" s="31">
        <v>55</v>
      </c>
      <c r="H33" s="31">
        <v>55</v>
      </c>
      <c r="I33" s="31">
        <v>0</v>
      </c>
      <c r="J33" s="31">
        <v>0</v>
      </c>
      <c r="K33" s="31">
        <v>0</v>
      </c>
      <c r="L33" s="31">
        <v>0</v>
      </c>
      <c r="M33" s="31"/>
      <c r="N33" s="31"/>
      <c r="O33" s="31"/>
      <c r="P33" s="31"/>
      <c r="Q33" s="31"/>
      <c r="R33" s="31"/>
      <c r="S33" s="32"/>
      <c r="V33" s="32"/>
      <c r="Y33" s="32"/>
      <c r="Z33" s="6"/>
      <c r="AA33" s="12"/>
      <c r="AD33" s="12"/>
      <c r="AG33" s="12"/>
      <c r="AI33" s="31"/>
      <c r="AS33" s="31">
        <v>49</v>
      </c>
    </row>
    <row r="34" spans="1:45" x14ac:dyDescent="0.2">
      <c r="A34" s="49">
        <v>1996</v>
      </c>
      <c r="B34" s="49"/>
      <c r="C34" s="31">
        <v>3.21</v>
      </c>
      <c r="D34" s="31">
        <v>0.19978730053293284</v>
      </c>
      <c r="E34" s="31">
        <v>-9.1831103252732305E-2</v>
      </c>
      <c r="F34" s="31">
        <v>-1.610931351297257</v>
      </c>
      <c r="G34" s="31">
        <v>57</v>
      </c>
      <c r="H34" s="31">
        <v>57</v>
      </c>
      <c r="I34" s="31">
        <v>0</v>
      </c>
      <c r="J34" s="31">
        <v>0</v>
      </c>
      <c r="K34" s="31">
        <v>0</v>
      </c>
      <c r="L34" s="31">
        <v>0</v>
      </c>
      <c r="M34" s="31"/>
      <c r="N34" s="31"/>
      <c r="O34" s="31"/>
      <c r="P34" s="31"/>
      <c r="Q34" s="31"/>
      <c r="R34" s="31"/>
      <c r="S34" s="32"/>
      <c r="V34" s="32"/>
      <c r="Y34" s="32"/>
      <c r="Z34" s="5">
        <v>3.57</v>
      </c>
      <c r="AI34" s="31"/>
      <c r="AS34" s="31">
        <v>51</v>
      </c>
    </row>
    <row r="35" spans="1:45" x14ac:dyDescent="0.2">
      <c r="A35" s="49">
        <v>1996</v>
      </c>
      <c r="B35" s="49"/>
      <c r="C35" s="31">
        <v>3.72</v>
      </c>
      <c r="D35" s="31">
        <v>0.5686649456616838</v>
      </c>
      <c r="E35" s="31">
        <v>1.4493927133651527</v>
      </c>
      <c r="F35" s="31">
        <v>3.8224081250944981</v>
      </c>
      <c r="G35" s="31">
        <v>59</v>
      </c>
      <c r="H35" s="31">
        <v>59</v>
      </c>
      <c r="I35" s="31">
        <v>0</v>
      </c>
      <c r="J35" s="31">
        <v>0</v>
      </c>
      <c r="K35" s="31">
        <v>0</v>
      </c>
      <c r="L35" s="31">
        <v>1</v>
      </c>
      <c r="M35" s="31"/>
      <c r="N35" s="31"/>
      <c r="O35" s="31"/>
      <c r="P35" s="31"/>
      <c r="Q35" s="31"/>
      <c r="R35" s="31"/>
      <c r="S35" s="32"/>
      <c r="V35" s="32"/>
      <c r="W35" s="31"/>
      <c r="Y35" s="32"/>
      <c r="Z35" s="6"/>
      <c r="AA35" s="12"/>
      <c r="AD35" s="12"/>
      <c r="AG35" s="12"/>
      <c r="AI35" s="31"/>
      <c r="AS35" s="31">
        <v>53</v>
      </c>
    </row>
    <row r="36" spans="1:45" x14ac:dyDescent="0.2">
      <c r="A36" s="49">
        <v>1996</v>
      </c>
      <c r="B36" s="49"/>
      <c r="C36" s="31">
        <v>3.9</v>
      </c>
      <c r="D36" s="31">
        <v>0.28603418810367348</v>
      </c>
      <c r="E36" s="31">
        <v>4.6347386269967963</v>
      </c>
      <c r="F36" s="31">
        <v>-4.0436816624367271</v>
      </c>
      <c r="G36" s="31">
        <v>61</v>
      </c>
      <c r="H36" s="31">
        <v>61</v>
      </c>
      <c r="I36" s="31">
        <v>0</v>
      </c>
      <c r="J36" s="31">
        <v>0</v>
      </c>
      <c r="K36" s="31">
        <v>0</v>
      </c>
      <c r="L36" s="31">
        <v>1</v>
      </c>
      <c r="M36" s="31"/>
      <c r="N36" s="31"/>
      <c r="O36" s="31"/>
      <c r="P36" s="31"/>
      <c r="Q36" s="31"/>
      <c r="R36" s="31"/>
      <c r="S36" s="32"/>
      <c r="V36" s="32"/>
      <c r="Y36" s="32"/>
      <c r="Z36" s="5">
        <v>4.41</v>
      </c>
      <c r="AI36" s="31"/>
      <c r="AS36" s="31">
        <v>55</v>
      </c>
    </row>
    <row r="37" spans="1:45" x14ac:dyDescent="0.2">
      <c r="A37" s="49">
        <v>1996</v>
      </c>
      <c r="B37" s="49"/>
      <c r="C37" s="31">
        <v>3.61</v>
      </c>
      <c r="D37" s="31">
        <v>-0.19491296261059143</v>
      </c>
      <c r="E37" s="31">
        <v>-7.9727820627717234</v>
      </c>
      <c r="F37" s="31">
        <v>3.8401926055505977</v>
      </c>
      <c r="G37" s="31">
        <v>63</v>
      </c>
      <c r="H37" s="31">
        <v>63</v>
      </c>
      <c r="I37" s="31">
        <v>0</v>
      </c>
      <c r="J37" s="31">
        <v>0</v>
      </c>
      <c r="K37" s="31">
        <v>0</v>
      </c>
      <c r="L37" s="31">
        <v>0</v>
      </c>
      <c r="M37" s="31"/>
      <c r="N37" s="31"/>
      <c r="O37" s="31"/>
      <c r="P37" s="31"/>
      <c r="Q37" s="31"/>
      <c r="R37" s="31"/>
      <c r="S37" s="32"/>
      <c r="V37" s="32"/>
      <c r="W37" s="50"/>
      <c r="X37" s="50"/>
      <c r="Y37" s="32"/>
      <c r="Z37" s="5">
        <v>4.13</v>
      </c>
      <c r="AA37" s="12"/>
      <c r="AD37" s="12"/>
      <c r="AG37" s="12"/>
      <c r="AI37" s="31"/>
      <c r="AS37" s="31">
        <v>57</v>
      </c>
    </row>
    <row r="38" spans="1:45" x14ac:dyDescent="0.2">
      <c r="A38" s="49">
        <v>1996</v>
      </c>
      <c r="B38" s="49"/>
      <c r="C38" s="31">
        <v>3.23</v>
      </c>
      <c r="D38" s="31">
        <v>-0.34122903450567543</v>
      </c>
      <c r="E38" s="31">
        <v>-7.9145963432318629</v>
      </c>
      <c r="F38" s="31">
        <v>-5.024725509903436</v>
      </c>
      <c r="G38" s="31">
        <v>65</v>
      </c>
      <c r="H38" s="31">
        <v>65</v>
      </c>
      <c r="I38" s="31">
        <v>0</v>
      </c>
      <c r="J38" s="31">
        <v>0</v>
      </c>
      <c r="K38" s="31">
        <v>0</v>
      </c>
      <c r="L38" s="31">
        <v>0</v>
      </c>
      <c r="M38" s="31"/>
      <c r="N38" s="31"/>
      <c r="O38" s="31"/>
      <c r="P38" s="31"/>
      <c r="Q38" s="31"/>
      <c r="R38" s="31"/>
      <c r="S38" s="32"/>
      <c r="V38" s="32"/>
      <c r="Y38" s="32"/>
      <c r="Z38" s="5">
        <v>3.7</v>
      </c>
      <c r="AI38" s="31"/>
      <c r="AS38" s="31">
        <v>59</v>
      </c>
    </row>
    <row r="39" spans="1:45" x14ac:dyDescent="0.2">
      <c r="A39" s="49">
        <v>1997</v>
      </c>
      <c r="B39" s="11">
        <f>B33+1</f>
        <v>1997</v>
      </c>
      <c r="C39" s="31">
        <v>3.04</v>
      </c>
      <c r="D39" s="31">
        <v>-0.19179863626900051</v>
      </c>
      <c r="E39" s="31">
        <v>-2.2888826558506983</v>
      </c>
      <c r="F39" s="31">
        <v>-0.16728737896964754</v>
      </c>
      <c r="G39" s="31">
        <v>67</v>
      </c>
      <c r="H39" s="31">
        <v>67</v>
      </c>
      <c r="I39" s="31">
        <v>0</v>
      </c>
      <c r="J39" s="31">
        <v>0</v>
      </c>
      <c r="K39" s="31">
        <v>0</v>
      </c>
      <c r="L39" s="31">
        <v>0</v>
      </c>
      <c r="M39" s="31"/>
      <c r="N39" s="31"/>
      <c r="O39" s="31"/>
      <c r="P39" s="31"/>
      <c r="Q39" s="31"/>
      <c r="R39" s="31"/>
      <c r="S39" s="32"/>
      <c r="V39" s="32">
        <v>1994</v>
      </c>
      <c r="W39" s="50"/>
      <c r="X39" s="50"/>
      <c r="Y39" s="32"/>
      <c r="Z39" s="6">
        <f>Z38-0.0275</f>
        <v>3.6725000000000003</v>
      </c>
      <c r="AA39" s="12"/>
      <c r="AD39" s="12"/>
      <c r="AG39" s="12"/>
      <c r="AI39" s="31"/>
      <c r="AS39" s="31">
        <v>61</v>
      </c>
    </row>
    <row r="40" spans="1:45" x14ac:dyDescent="0.2">
      <c r="A40" s="49">
        <v>1997</v>
      </c>
      <c r="C40" s="31">
        <v>2.78</v>
      </c>
      <c r="D40" s="31">
        <v>-0.26607450333296867</v>
      </c>
      <c r="E40" s="31">
        <v>-0.99753141533416745</v>
      </c>
      <c r="F40" s="31">
        <v>-5.1157340862419032</v>
      </c>
      <c r="G40" s="31">
        <v>69</v>
      </c>
      <c r="H40" s="31">
        <v>69</v>
      </c>
      <c r="I40" s="31">
        <v>0</v>
      </c>
      <c r="J40" s="31">
        <v>0</v>
      </c>
      <c r="K40" s="31">
        <v>0</v>
      </c>
      <c r="L40" s="31">
        <v>0</v>
      </c>
      <c r="M40" s="31"/>
      <c r="N40" s="31"/>
      <c r="O40" s="31"/>
      <c r="P40" s="31"/>
      <c r="Q40" s="31"/>
      <c r="R40" s="31"/>
      <c r="S40" s="32"/>
      <c r="V40" s="32"/>
      <c r="Y40" s="32"/>
      <c r="Z40" s="6">
        <f>Z39-0.0275</f>
        <v>3.6450000000000005</v>
      </c>
      <c r="AI40" s="31"/>
      <c r="AS40" s="31">
        <v>63</v>
      </c>
    </row>
    <row r="41" spans="1:45" x14ac:dyDescent="0.2">
      <c r="A41" s="49">
        <v>1997</v>
      </c>
      <c r="C41" s="31">
        <v>2.97</v>
      </c>
      <c r="D41" s="31">
        <v>0.16848775887254996</v>
      </c>
      <c r="E41" s="31">
        <v>4.2011475724401137</v>
      </c>
      <c r="F41" s="31">
        <v>5.7884222747099567</v>
      </c>
      <c r="G41" s="31">
        <v>71</v>
      </c>
      <c r="H41" s="31">
        <v>71</v>
      </c>
      <c r="I41" s="31">
        <v>0</v>
      </c>
      <c r="J41" s="31">
        <v>0</v>
      </c>
      <c r="K41" s="31">
        <v>0</v>
      </c>
      <c r="L41" s="31">
        <v>0</v>
      </c>
      <c r="M41" s="31"/>
      <c r="N41" s="31"/>
      <c r="O41" s="31"/>
      <c r="P41" s="31"/>
      <c r="Q41" s="31"/>
      <c r="R41" s="31"/>
      <c r="S41" s="32"/>
      <c r="V41" s="32"/>
      <c r="W41" s="31"/>
      <c r="X41" s="31"/>
      <c r="Y41" s="32"/>
      <c r="Z41" s="6">
        <f>Z40-0.0275</f>
        <v>3.6175000000000006</v>
      </c>
      <c r="AA41" s="12"/>
      <c r="AD41" s="12"/>
      <c r="AG41" s="12"/>
      <c r="AI41" s="31"/>
      <c r="AS41" s="31">
        <v>65</v>
      </c>
    </row>
    <row r="42" spans="1:45" x14ac:dyDescent="0.2">
      <c r="A42" s="49">
        <v>1997</v>
      </c>
      <c r="C42" s="31">
        <v>3.02</v>
      </c>
      <c r="D42" s="31">
        <v>6.915680124571609E-2</v>
      </c>
      <c r="E42" s="31">
        <v>4.7622955271760983</v>
      </c>
      <c r="F42" s="31">
        <v>1.9936840445117734</v>
      </c>
      <c r="G42" s="31">
        <v>73</v>
      </c>
      <c r="H42" s="31">
        <v>73</v>
      </c>
      <c r="I42" s="31">
        <v>0</v>
      </c>
      <c r="J42" s="31">
        <v>0</v>
      </c>
      <c r="K42" s="31">
        <v>0</v>
      </c>
      <c r="L42" s="31">
        <v>0</v>
      </c>
      <c r="M42" s="31"/>
      <c r="N42" s="31"/>
      <c r="O42" s="31"/>
      <c r="P42" s="31"/>
      <c r="Q42" s="31"/>
      <c r="R42" s="31"/>
      <c r="S42" s="32"/>
      <c r="V42" s="32"/>
      <c r="Y42" s="32"/>
      <c r="Z42" s="5">
        <v>3.59</v>
      </c>
      <c r="AI42" s="31"/>
      <c r="AS42" s="31">
        <v>67</v>
      </c>
    </row>
    <row r="43" spans="1:45" x14ac:dyDescent="0.2">
      <c r="A43" s="49">
        <v>1997</v>
      </c>
      <c r="C43" s="31">
        <v>3.23</v>
      </c>
      <c r="D43" s="31">
        <v>0.23253503203999315</v>
      </c>
      <c r="E43" s="31">
        <v>3.0803430007668609</v>
      </c>
      <c r="F43" s="31">
        <v>-8.5837709059029331E-4</v>
      </c>
      <c r="G43" s="31">
        <v>75</v>
      </c>
      <c r="H43" s="31">
        <v>75</v>
      </c>
      <c r="I43" s="31">
        <v>0</v>
      </c>
      <c r="J43" s="31">
        <v>0</v>
      </c>
      <c r="K43" s="31">
        <v>0</v>
      </c>
      <c r="L43" s="31">
        <v>0</v>
      </c>
      <c r="M43" s="31"/>
      <c r="N43" s="31"/>
      <c r="O43" s="31"/>
      <c r="P43" s="31"/>
      <c r="Q43" s="31"/>
      <c r="R43" s="31"/>
      <c r="S43" s="32"/>
      <c r="V43" s="32"/>
      <c r="W43" s="31"/>
      <c r="X43" s="31"/>
      <c r="Y43" s="32"/>
      <c r="Z43" s="5">
        <v>3.7</v>
      </c>
      <c r="AA43" s="31"/>
      <c r="AD43" s="31"/>
      <c r="AG43" s="31"/>
      <c r="AH43" s="50"/>
      <c r="AI43" s="31"/>
      <c r="AS43" s="31">
        <v>69</v>
      </c>
    </row>
    <row r="44" spans="1:45" x14ac:dyDescent="0.2">
      <c r="A44" s="49">
        <v>1997</v>
      </c>
      <c r="C44" s="31">
        <v>3.07</v>
      </c>
      <c r="D44" s="31">
        <v>-0.11556963201121648</v>
      </c>
      <c r="E44" s="31">
        <v>-1.8775158455196601</v>
      </c>
      <c r="F44" s="31">
        <v>1.9692761799697482</v>
      </c>
      <c r="G44" s="31">
        <v>77</v>
      </c>
      <c r="H44" s="31">
        <v>77</v>
      </c>
      <c r="I44" s="31">
        <v>0</v>
      </c>
      <c r="J44" s="31">
        <v>0</v>
      </c>
      <c r="K44" s="31">
        <v>0</v>
      </c>
      <c r="L44" s="31">
        <v>0</v>
      </c>
      <c r="M44" s="31"/>
      <c r="N44" s="31"/>
      <c r="O44" s="31"/>
      <c r="P44" s="31"/>
      <c r="Q44" s="31"/>
      <c r="R44" s="31"/>
      <c r="S44" s="32"/>
      <c r="V44" s="32"/>
      <c r="Y44" s="32"/>
      <c r="Z44" s="5">
        <v>3.66</v>
      </c>
      <c r="AI44" s="31"/>
      <c r="AS44" s="31">
        <v>71</v>
      </c>
    </row>
    <row r="45" spans="1:45" x14ac:dyDescent="0.2">
      <c r="A45" s="49">
        <v>1998</v>
      </c>
      <c r="B45" s="11">
        <f>B39+1</f>
        <v>1998</v>
      </c>
      <c r="C45" s="31">
        <v>2.82</v>
      </c>
      <c r="D45" s="31">
        <v>-0.23566331190169168</v>
      </c>
      <c r="E45" s="31">
        <v>-4.2581260623061024</v>
      </c>
      <c r="F45" s="31">
        <v>-4.9933758993524373</v>
      </c>
      <c r="G45" s="31">
        <v>79</v>
      </c>
      <c r="H45" s="31">
        <v>79</v>
      </c>
      <c r="I45" s="31">
        <v>0</v>
      </c>
      <c r="J45" s="31">
        <v>0</v>
      </c>
      <c r="K45" s="31">
        <v>0</v>
      </c>
      <c r="L45" s="31">
        <v>0</v>
      </c>
      <c r="M45" s="31"/>
      <c r="N45" s="31"/>
      <c r="O45" s="31"/>
      <c r="P45" s="31"/>
      <c r="Q45" s="31"/>
      <c r="R45" s="31"/>
      <c r="S45" s="32"/>
      <c r="V45" s="32"/>
      <c r="W45" s="31"/>
      <c r="X45" s="31"/>
      <c r="Y45" s="32"/>
      <c r="Z45" s="5">
        <v>3.81</v>
      </c>
      <c r="AA45" s="31"/>
      <c r="AD45" s="31"/>
      <c r="AG45" s="31"/>
      <c r="AH45" s="50"/>
      <c r="AI45" s="31"/>
      <c r="AS45" s="31">
        <v>73</v>
      </c>
    </row>
    <row r="46" spans="1:45" x14ac:dyDescent="0.2">
      <c r="A46" s="49">
        <v>1998</v>
      </c>
      <c r="B46" s="32"/>
      <c r="C46" s="31">
        <v>2.87</v>
      </c>
      <c r="D46" s="31">
        <v>3.9082984499450954E-2</v>
      </c>
      <c r="E46" s="31">
        <v>-0.61548674793721925</v>
      </c>
      <c r="F46" s="31">
        <v>3.866184181857161</v>
      </c>
      <c r="G46" s="31">
        <v>81</v>
      </c>
      <c r="H46" s="31">
        <v>81</v>
      </c>
      <c r="I46" s="31">
        <v>0</v>
      </c>
      <c r="J46" s="31">
        <v>0</v>
      </c>
      <c r="K46" s="31">
        <v>0</v>
      </c>
      <c r="L46" s="31">
        <v>0</v>
      </c>
      <c r="M46" s="31"/>
      <c r="N46" s="31"/>
      <c r="O46" s="31"/>
      <c r="P46" s="31"/>
      <c r="Q46" s="31"/>
      <c r="R46" s="31"/>
      <c r="S46" s="32"/>
      <c r="V46" s="32"/>
      <c r="Y46" s="32"/>
      <c r="Z46" s="8"/>
      <c r="AI46" s="31"/>
      <c r="AS46" s="31">
        <v>75</v>
      </c>
    </row>
    <row r="47" spans="1:45" x14ac:dyDescent="0.2">
      <c r="A47" s="49">
        <v>1998</v>
      </c>
      <c r="B47" s="32"/>
      <c r="C47" s="31">
        <v>2.77</v>
      </c>
      <c r="D47" s="31">
        <v>-9.1751788129656342E-2</v>
      </c>
      <c r="E47" s="31">
        <v>-4.4569194649725299</v>
      </c>
      <c r="F47" s="31">
        <v>-3.994094120924224</v>
      </c>
      <c r="G47" s="31">
        <v>83</v>
      </c>
      <c r="H47" s="31">
        <v>83</v>
      </c>
      <c r="I47" s="31">
        <v>0</v>
      </c>
      <c r="J47" s="31">
        <v>0</v>
      </c>
      <c r="K47" s="31">
        <v>0</v>
      </c>
      <c r="L47" s="31">
        <v>0</v>
      </c>
      <c r="M47" s="31"/>
      <c r="N47" s="31"/>
      <c r="O47" s="31"/>
      <c r="P47" s="31"/>
      <c r="Q47" s="31"/>
      <c r="R47" s="31"/>
      <c r="S47" s="32"/>
      <c r="V47" s="32"/>
      <c r="W47" s="31"/>
      <c r="X47" s="31"/>
      <c r="Y47" s="32"/>
      <c r="Z47" s="5">
        <v>3.55</v>
      </c>
      <c r="AA47" s="31"/>
      <c r="AD47" s="31"/>
      <c r="AG47" s="31"/>
      <c r="AH47" s="31"/>
      <c r="AI47" s="31"/>
      <c r="AS47" s="31">
        <v>77</v>
      </c>
    </row>
    <row r="48" spans="1:45" x14ac:dyDescent="0.2">
      <c r="A48" s="49">
        <v>1998</v>
      </c>
      <c r="B48" s="32"/>
      <c r="C48" s="31">
        <v>2.42</v>
      </c>
      <c r="D48" s="31">
        <v>-0.35122897311714729</v>
      </c>
      <c r="E48" s="31">
        <v>-3.7645348245688646</v>
      </c>
      <c r="F48" s="31">
        <v>-0.11557289130921104</v>
      </c>
      <c r="G48" s="31">
        <v>85</v>
      </c>
      <c r="H48" s="31">
        <v>85</v>
      </c>
      <c r="I48" s="31">
        <v>0</v>
      </c>
      <c r="J48" s="31">
        <v>0</v>
      </c>
      <c r="K48" s="31">
        <v>0</v>
      </c>
      <c r="L48" s="31">
        <v>0</v>
      </c>
      <c r="M48" s="31"/>
      <c r="N48" s="31"/>
      <c r="O48" s="31"/>
      <c r="P48" s="31"/>
      <c r="Q48" s="31"/>
      <c r="R48" s="31"/>
      <c r="S48" s="32"/>
      <c r="V48" s="32"/>
      <c r="Y48" s="32"/>
      <c r="Z48" s="8"/>
      <c r="AI48" s="31"/>
      <c r="AS48" s="31">
        <v>79</v>
      </c>
    </row>
    <row r="49" spans="1:45" x14ac:dyDescent="0.2">
      <c r="A49" s="49">
        <v>1998</v>
      </c>
      <c r="B49" s="32"/>
      <c r="C49" s="31">
        <v>1.8</v>
      </c>
      <c r="D49" s="31">
        <v>-0.65540983664488262</v>
      </c>
      <c r="E49" s="31">
        <v>-13.841325319786321</v>
      </c>
      <c r="F49" s="31">
        <v>-14.07795717794917</v>
      </c>
      <c r="G49" s="31">
        <v>87</v>
      </c>
      <c r="H49" s="31">
        <v>87</v>
      </c>
      <c r="I49" s="31">
        <v>0</v>
      </c>
      <c r="J49" s="31">
        <v>0</v>
      </c>
      <c r="K49" s="31">
        <v>0</v>
      </c>
      <c r="L49" s="31">
        <v>0</v>
      </c>
      <c r="M49" s="31"/>
      <c r="N49" s="31"/>
      <c r="O49" s="31"/>
      <c r="P49" s="31"/>
      <c r="Q49" s="31"/>
      <c r="R49" s="31"/>
      <c r="S49" s="32"/>
      <c r="V49" s="32"/>
      <c r="W49" s="31"/>
      <c r="X49" s="31"/>
      <c r="Y49" s="32"/>
      <c r="Z49" s="5">
        <v>3.41</v>
      </c>
      <c r="AA49" s="31"/>
      <c r="AD49" s="31"/>
      <c r="AG49" s="31"/>
      <c r="AH49" s="31"/>
      <c r="AI49" s="31"/>
      <c r="AS49" s="31">
        <v>81</v>
      </c>
    </row>
    <row r="50" spans="1:45" x14ac:dyDescent="0.2">
      <c r="A50" s="49">
        <v>1998</v>
      </c>
      <c r="B50" s="32"/>
      <c r="C50" s="31">
        <v>1.84</v>
      </c>
      <c r="D50" s="31">
        <v>-4.6759621662531586E-2</v>
      </c>
      <c r="E50" s="31">
        <v>-0.81920236915032818</v>
      </c>
      <c r="F50" s="31">
        <v>0.61278992342462146</v>
      </c>
      <c r="G50" s="31">
        <v>89</v>
      </c>
      <c r="H50" s="31">
        <v>89</v>
      </c>
      <c r="I50" s="31">
        <v>0</v>
      </c>
      <c r="J50" s="31">
        <v>0</v>
      </c>
      <c r="K50" s="31">
        <v>0</v>
      </c>
      <c r="L50" s="31">
        <v>0</v>
      </c>
      <c r="M50" s="31"/>
      <c r="N50" s="31"/>
      <c r="O50" s="31"/>
      <c r="P50" s="31"/>
      <c r="Q50" s="31"/>
      <c r="R50" s="31"/>
      <c r="S50" s="32"/>
      <c r="V50" s="32"/>
      <c r="Y50" s="32"/>
      <c r="Z50" s="8"/>
      <c r="AI50" s="31"/>
      <c r="AS50" s="31">
        <v>83</v>
      </c>
    </row>
    <row r="51" spans="1:45" x14ac:dyDescent="0.2">
      <c r="A51" s="49">
        <v>1999</v>
      </c>
      <c r="B51" s="11">
        <f>B45+1</f>
        <v>1999</v>
      </c>
      <c r="C51" s="31">
        <v>1.93</v>
      </c>
      <c r="D51" s="31">
        <v>4.7740056336544968E-2</v>
      </c>
      <c r="E51" s="31">
        <v>4.9020946311128872</v>
      </c>
      <c r="F51" s="31">
        <v>-20.200052676247584</v>
      </c>
      <c r="G51" s="31">
        <v>91</v>
      </c>
      <c r="H51" s="31">
        <v>91</v>
      </c>
      <c r="I51" s="31">
        <v>0</v>
      </c>
      <c r="J51" s="31">
        <v>0</v>
      </c>
      <c r="K51" s="31">
        <v>0</v>
      </c>
      <c r="L51" s="31">
        <v>0</v>
      </c>
      <c r="M51" s="31"/>
      <c r="N51" s="31"/>
      <c r="O51" s="31"/>
      <c r="P51" s="31"/>
      <c r="Q51" s="31"/>
      <c r="R51" s="31"/>
      <c r="S51" s="32"/>
      <c r="V51" s="32">
        <v>1995</v>
      </c>
      <c r="W51" s="31"/>
      <c r="X51" s="31"/>
      <c r="Y51" s="32"/>
      <c r="Z51" s="5">
        <v>2.86</v>
      </c>
      <c r="AA51" s="31"/>
      <c r="AD51" s="31"/>
      <c r="AG51" s="31"/>
      <c r="AH51" s="31"/>
      <c r="AI51" s="31"/>
      <c r="AS51" s="31">
        <v>85</v>
      </c>
    </row>
    <row r="52" spans="1:45" x14ac:dyDescent="0.2">
      <c r="A52" s="49">
        <v>1999</v>
      </c>
      <c r="B52" s="49"/>
      <c r="C52" s="31">
        <v>1.87</v>
      </c>
      <c r="D52" s="31">
        <v>-7.7698094141757684E-2</v>
      </c>
      <c r="E52" s="31">
        <v>-5.3414193591651964</v>
      </c>
      <c r="F52" s="31">
        <v>18.386902209534412</v>
      </c>
      <c r="G52" s="31">
        <v>93</v>
      </c>
      <c r="H52" s="31">
        <v>93</v>
      </c>
      <c r="I52" s="31">
        <v>0</v>
      </c>
      <c r="J52" s="31">
        <v>0</v>
      </c>
      <c r="K52" s="31">
        <v>0</v>
      </c>
      <c r="L52" s="31">
        <v>0</v>
      </c>
      <c r="M52" s="31"/>
      <c r="N52" s="31"/>
      <c r="O52" s="31"/>
      <c r="P52" s="31"/>
      <c r="Q52" s="31"/>
      <c r="R52" s="31"/>
      <c r="S52" s="32"/>
      <c r="V52" s="32"/>
      <c r="Y52" s="32"/>
      <c r="Z52" s="8"/>
      <c r="AI52" s="31"/>
      <c r="AS52" s="31">
        <v>87</v>
      </c>
    </row>
    <row r="53" spans="1:45" x14ac:dyDescent="0.2">
      <c r="A53" s="49">
        <v>1999</v>
      </c>
      <c r="B53" s="49"/>
      <c r="C53" s="31">
        <v>1.92</v>
      </c>
      <c r="D53" s="31">
        <v>2.8913912846840539E-2</v>
      </c>
      <c r="E53" s="31">
        <v>5.0819302096501229</v>
      </c>
      <c r="F53" s="31">
        <v>11.075299556961999</v>
      </c>
      <c r="G53" s="31">
        <v>95</v>
      </c>
      <c r="H53" s="31">
        <v>95</v>
      </c>
      <c r="I53" s="31">
        <v>0</v>
      </c>
      <c r="J53" s="31">
        <v>0</v>
      </c>
      <c r="K53" s="31">
        <v>0</v>
      </c>
      <c r="L53" s="31">
        <v>0</v>
      </c>
      <c r="M53" s="31"/>
      <c r="N53" s="31"/>
      <c r="O53" s="31"/>
      <c r="P53" s="31"/>
      <c r="Q53" s="31"/>
      <c r="R53" s="31"/>
      <c r="V53" s="32"/>
      <c r="W53" s="31"/>
      <c r="X53" s="31"/>
      <c r="Y53" s="32"/>
      <c r="Z53" s="5">
        <v>2.7</v>
      </c>
      <c r="AA53" s="31"/>
      <c r="AD53" s="31"/>
      <c r="AG53" s="31"/>
      <c r="AH53" s="31"/>
      <c r="AI53" s="31"/>
      <c r="AS53" s="31">
        <v>89</v>
      </c>
    </row>
    <row r="54" spans="1:45" x14ac:dyDescent="0.2">
      <c r="A54" s="49">
        <v>1999</v>
      </c>
      <c r="B54" s="49"/>
      <c r="C54" s="31">
        <v>1.81</v>
      </c>
      <c r="D54" s="31">
        <v>-0.11862656344249638</v>
      </c>
      <c r="E54" s="31">
        <v>-0.17037683437840617</v>
      </c>
      <c r="F54" s="31">
        <v>-1.7913749065576854</v>
      </c>
      <c r="G54" s="31">
        <v>97</v>
      </c>
      <c r="H54" s="31">
        <v>97</v>
      </c>
      <c r="I54" s="31">
        <v>0</v>
      </c>
      <c r="J54" s="31">
        <v>0</v>
      </c>
      <c r="K54" s="31">
        <v>0</v>
      </c>
      <c r="L54" s="31">
        <v>0</v>
      </c>
      <c r="M54" s="31"/>
      <c r="N54" s="31"/>
      <c r="P54" s="31"/>
      <c r="Q54" s="50">
        <v>1.8100000000000005</v>
      </c>
      <c r="R54" s="31"/>
      <c r="V54" s="32"/>
      <c r="Y54" s="32"/>
      <c r="Z54" s="8"/>
      <c r="AI54" s="31"/>
      <c r="AS54" s="31">
        <v>91</v>
      </c>
    </row>
    <row r="55" spans="1:45" x14ac:dyDescent="0.2">
      <c r="A55" s="49">
        <v>1999</v>
      </c>
      <c r="B55" s="49"/>
      <c r="C55" s="31">
        <v>1.78</v>
      </c>
      <c r="D55" s="31">
        <v>-5.0021225087352544E-2</v>
      </c>
      <c r="E55" s="31">
        <v>1.6715677572640391</v>
      </c>
      <c r="F55" s="31">
        <v>2.0170858588124139</v>
      </c>
      <c r="G55" s="31">
        <v>99</v>
      </c>
      <c r="H55" s="31">
        <v>1</v>
      </c>
      <c r="I55" s="31">
        <v>0</v>
      </c>
      <c r="J55" s="31">
        <v>0</v>
      </c>
      <c r="K55" s="31">
        <v>0</v>
      </c>
      <c r="L55" s="31">
        <v>0</v>
      </c>
      <c r="M55" s="31"/>
      <c r="N55" s="31"/>
      <c r="O55" s="31"/>
      <c r="P55" s="65">
        <f>0.39525-0.00543*H55+0.03458*E55+0.00674*F55</f>
        <v>0.46121797173458612</v>
      </c>
      <c r="Q55" s="31">
        <v>2.2912391968219388</v>
      </c>
      <c r="R55" s="31"/>
      <c r="S55" s="54"/>
      <c r="V55" s="32"/>
      <c r="W55" s="31"/>
      <c r="X55" s="31"/>
      <c r="Y55" s="32"/>
      <c r="Z55" s="5">
        <v>3.04</v>
      </c>
      <c r="AA55" s="31"/>
      <c r="AD55" s="31"/>
      <c r="AG55" s="31"/>
      <c r="AH55" s="31"/>
      <c r="AI55" s="31"/>
      <c r="AS55" s="31">
        <v>93</v>
      </c>
    </row>
    <row r="56" spans="1:45" x14ac:dyDescent="0.2">
      <c r="A56" s="49">
        <v>1999</v>
      </c>
      <c r="B56" s="49"/>
      <c r="C56" s="31">
        <v>1.85</v>
      </c>
      <c r="D56" s="31">
        <v>5.3929176229836645E-2</v>
      </c>
      <c r="E56" s="31">
        <v>5.8212980558389908</v>
      </c>
      <c r="F56" s="31">
        <v>4.0390878662597789</v>
      </c>
      <c r="G56" s="31">
        <v>101</v>
      </c>
      <c r="H56" s="31">
        <v>3</v>
      </c>
      <c r="I56" s="31">
        <v>0</v>
      </c>
      <c r="J56" s="31">
        <v>0</v>
      </c>
      <c r="K56" s="31">
        <v>0</v>
      </c>
      <c r="L56" s="31">
        <v>0</v>
      </c>
      <c r="M56" s="31"/>
      <c r="N56" s="50">
        <v>1.8500000000000008</v>
      </c>
      <c r="O56" s="58"/>
      <c r="P56" s="65">
        <f t="shared" ref="P56:P106" si="0">0.39525-0.00543*H56+0.03458*E56+0.00674*F56</f>
        <v>0.60748393898950315</v>
      </c>
      <c r="Q56" s="31">
        <v>2.8554902127502606</v>
      </c>
      <c r="R56" s="31"/>
      <c r="S56" s="54"/>
      <c r="T56" s="58"/>
      <c r="U56" s="31"/>
      <c r="V56" s="32"/>
      <c r="Y56" s="32"/>
      <c r="Z56" s="8"/>
      <c r="AI56" s="31"/>
      <c r="AS56" s="31">
        <v>95</v>
      </c>
    </row>
    <row r="57" spans="1:45" x14ac:dyDescent="0.2">
      <c r="A57" s="49">
        <v>2000</v>
      </c>
      <c r="B57" s="11">
        <f>B51+1</f>
        <v>2000</v>
      </c>
      <c r="C57" s="32"/>
      <c r="D57" s="32"/>
      <c r="E57" s="31">
        <v>7.2801761281300719</v>
      </c>
      <c r="F57" s="31">
        <v>2.09551689600515</v>
      </c>
      <c r="G57" s="31">
        <v>1</v>
      </c>
      <c r="H57" s="31">
        <v>5</v>
      </c>
      <c r="I57" s="31">
        <v>0</v>
      </c>
      <c r="J57" s="31">
        <v>0</v>
      </c>
      <c r="K57" s="31">
        <v>0</v>
      </c>
      <c r="L57" s="31">
        <v>0</v>
      </c>
      <c r="M57" s="49">
        <f>0.39525-0.00543*G57+0.03458*E57+0.00674 *F57</f>
        <v>0.6556922743898127</v>
      </c>
      <c r="N57" s="31">
        <v>2.5084689543985803</v>
      </c>
      <c r="O57" s="31"/>
      <c r="P57" s="65">
        <f t="shared" si="0"/>
        <v>0.63397227438981263</v>
      </c>
      <c r="Q57" s="31">
        <v>3.4018145585692645</v>
      </c>
      <c r="R57" s="31"/>
      <c r="S57" s="55"/>
      <c r="U57" s="31"/>
      <c r="V57" s="32"/>
      <c r="W57" s="31"/>
      <c r="X57" s="31"/>
      <c r="Y57" s="32"/>
      <c r="Z57" s="5">
        <v>2.78</v>
      </c>
      <c r="AA57" s="31"/>
      <c r="AD57" s="31"/>
      <c r="AG57" s="31"/>
      <c r="AH57" s="31"/>
      <c r="AI57" s="31"/>
      <c r="AS57" s="31">
        <v>97</v>
      </c>
    </row>
    <row r="58" spans="1:45" x14ac:dyDescent="0.2">
      <c r="A58" s="49">
        <v>2000</v>
      </c>
      <c r="B58" s="49"/>
      <c r="C58" s="32"/>
      <c r="D58" s="32"/>
      <c r="E58" s="31">
        <v>-3.3564220783152559</v>
      </c>
      <c r="F58" s="31">
        <v>8.200420924917691E-2</v>
      </c>
      <c r="G58" s="31">
        <v>3</v>
      </c>
      <c r="H58" s="31">
        <v>7</v>
      </c>
      <c r="I58" s="31">
        <v>0</v>
      </c>
      <c r="J58" s="31">
        <v>0</v>
      </c>
      <c r="K58" s="31">
        <v>0</v>
      </c>
      <c r="L58" s="31">
        <v>0</v>
      </c>
      <c r="M58" s="49">
        <f t="shared" ref="M58:M106" si="1">0.39525-0.00543*G58+0.03458*E58+0.00674 *F58</f>
        <v>0.26344763290219786</v>
      </c>
      <c r="N58" s="31">
        <v>2.6989558249376633</v>
      </c>
      <c r="O58" s="31"/>
      <c r="P58" s="65">
        <f t="shared" si="0"/>
        <v>0.2417276329021979</v>
      </c>
      <c r="Q58" s="31">
        <v>3.5282577924816767</v>
      </c>
      <c r="R58" s="31"/>
      <c r="S58" s="52"/>
      <c r="U58" s="31"/>
      <c r="V58" s="32"/>
      <c r="Y58" s="32"/>
      <c r="Z58" s="8"/>
      <c r="AI58" s="31"/>
      <c r="AS58" s="31">
        <v>99</v>
      </c>
    </row>
    <row r="59" spans="1:45" x14ac:dyDescent="0.2">
      <c r="A59" s="49">
        <v>2000</v>
      </c>
      <c r="B59" s="49"/>
      <c r="C59" s="32"/>
      <c r="D59" s="32"/>
      <c r="E59" s="31">
        <v>12.892055577855329</v>
      </c>
      <c r="F59" s="31">
        <v>8.0365995296270345</v>
      </c>
      <c r="G59" s="31">
        <v>5</v>
      </c>
      <c r="H59" s="31">
        <v>9</v>
      </c>
      <c r="I59" s="31">
        <v>0</v>
      </c>
      <c r="J59" s="31">
        <v>0</v>
      </c>
      <c r="K59" s="31">
        <v>0</v>
      </c>
      <c r="L59" s="31">
        <v>0</v>
      </c>
      <c r="M59" s="49">
        <f t="shared" si="1"/>
        <v>0.8680739627119235</v>
      </c>
      <c r="N59" s="31">
        <v>3.5050426932901755</v>
      </c>
      <c r="O59" s="31"/>
      <c r="P59" s="65">
        <f t="shared" si="0"/>
        <v>0.84635396271192354</v>
      </c>
      <c r="Q59" s="31">
        <v>4.2865654057074059</v>
      </c>
      <c r="R59" s="31"/>
      <c r="S59" s="52"/>
      <c r="U59" s="31"/>
      <c r="V59" s="32"/>
      <c r="W59" s="31"/>
      <c r="X59" s="31"/>
      <c r="Y59" s="32"/>
      <c r="Z59" s="5">
        <v>3.1</v>
      </c>
      <c r="AA59" s="31"/>
      <c r="AD59" s="31"/>
      <c r="AG59" s="31"/>
      <c r="AH59" s="31"/>
      <c r="AI59" s="31"/>
      <c r="AS59" s="31">
        <v>101</v>
      </c>
    </row>
    <row r="60" spans="1:45" x14ac:dyDescent="0.2">
      <c r="A60" s="49">
        <v>2000</v>
      </c>
      <c r="B60" s="49"/>
      <c r="C60" s="32"/>
      <c r="D60" s="32"/>
      <c r="E60" s="31">
        <v>8.7446819700361361E-2</v>
      </c>
      <c r="F60" s="31">
        <v>-0.79916198360633195</v>
      </c>
      <c r="G60" s="31">
        <v>7</v>
      </c>
      <c r="H60" s="31">
        <v>11</v>
      </c>
      <c r="I60" s="31">
        <v>0</v>
      </c>
      <c r="J60" s="31">
        <v>0</v>
      </c>
      <c r="K60" s="31">
        <v>0</v>
      </c>
      <c r="L60" s="31">
        <v>0</v>
      </c>
      <c r="M60" s="49">
        <f t="shared" si="1"/>
        <v>0.35487755925573178</v>
      </c>
      <c r="N60" s="31">
        <v>3.7259483054339526</v>
      </c>
      <c r="O60" s="31"/>
      <c r="P60" s="65">
        <f t="shared" si="0"/>
        <v>0.33315755925573182</v>
      </c>
      <c r="Q60" s="31">
        <v>4.4680130338338309</v>
      </c>
      <c r="R60" s="31"/>
      <c r="S60" s="52"/>
      <c r="U60" s="31"/>
      <c r="V60" s="32"/>
      <c r="Y60" s="32"/>
      <c r="Z60" s="8"/>
      <c r="AI60" s="31"/>
      <c r="AS60" s="12">
        <v>103</v>
      </c>
    </row>
    <row r="61" spans="1:45" x14ac:dyDescent="0.2">
      <c r="A61" s="49">
        <v>2000</v>
      </c>
      <c r="B61" s="49"/>
      <c r="C61" s="32"/>
      <c r="E61" s="31">
        <v>-3.5624919103514228</v>
      </c>
      <c r="F61" s="31">
        <v>-4.9231889002503557</v>
      </c>
      <c r="G61" s="31">
        <v>9</v>
      </c>
      <c r="H61" s="31">
        <v>13</v>
      </c>
      <c r="I61" s="31">
        <v>0</v>
      </c>
      <c r="J61" s="31">
        <v>0</v>
      </c>
      <c r="K61" s="31">
        <v>0</v>
      </c>
      <c r="L61" s="31">
        <v>0</v>
      </c>
      <c r="M61" s="49">
        <f t="shared" si="1"/>
        <v>0.19000673655236044</v>
      </c>
      <c r="N61" s="31">
        <v>3.8072271584336304</v>
      </c>
      <c r="O61" s="31"/>
      <c r="P61" s="65">
        <f t="shared" si="0"/>
        <v>0.16828673655236043</v>
      </c>
      <c r="Q61" s="31">
        <v>4.5149213072226182</v>
      </c>
      <c r="R61" s="31"/>
      <c r="S61" s="52"/>
      <c r="U61" s="31"/>
      <c r="V61" s="32"/>
      <c r="W61" s="31"/>
      <c r="X61" s="31"/>
      <c r="Y61" s="32"/>
      <c r="Z61" s="5">
        <v>2.9</v>
      </c>
      <c r="AA61" s="31"/>
      <c r="AD61" s="31"/>
      <c r="AG61" s="31"/>
      <c r="AH61" s="31"/>
      <c r="AI61" s="31"/>
      <c r="AS61" s="12">
        <v>105</v>
      </c>
    </row>
    <row r="62" spans="1:45" x14ac:dyDescent="0.2">
      <c r="A62" s="49">
        <v>2000</v>
      </c>
      <c r="B62" s="49"/>
      <c r="C62" s="32"/>
      <c r="E62" s="31">
        <v>2.6013142958287734</v>
      </c>
      <c r="F62" s="31">
        <v>4.7353710023702238</v>
      </c>
      <c r="G62" s="31">
        <v>11</v>
      </c>
      <c r="H62" s="31">
        <v>15</v>
      </c>
      <c r="I62" s="31">
        <v>0</v>
      </c>
      <c r="J62" s="31">
        <v>0</v>
      </c>
      <c r="K62" s="31">
        <v>0</v>
      </c>
      <c r="L62" s="31">
        <v>0</v>
      </c>
      <c r="M62" s="49">
        <f t="shared" si="1"/>
        <v>0.45738984890573431</v>
      </c>
      <c r="N62" s="31">
        <v>4.1785816466907768</v>
      </c>
      <c r="O62" s="31"/>
      <c r="P62" s="65">
        <f t="shared" si="0"/>
        <v>0.43566984890573429</v>
      </c>
      <c r="Q62" s="31">
        <v>4.85535013909469</v>
      </c>
      <c r="R62" s="31"/>
      <c r="S62" s="52"/>
      <c r="U62" s="31"/>
      <c r="V62" s="32"/>
      <c r="Y62" s="32"/>
      <c r="Z62" s="8"/>
      <c r="AI62" s="31"/>
      <c r="AS62" s="12">
        <v>107</v>
      </c>
    </row>
    <row r="63" spans="1:45" x14ac:dyDescent="0.2">
      <c r="A63" s="49">
        <v>2001</v>
      </c>
      <c r="B63" s="11">
        <f>B57+1</f>
        <v>2001</v>
      </c>
      <c r="C63" s="32"/>
      <c r="E63" s="31">
        <v>3.1123272497180028</v>
      </c>
      <c r="F63" s="31">
        <v>3.9855615292841731</v>
      </c>
      <c r="G63" s="31">
        <v>13</v>
      </c>
      <c r="H63" s="31">
        <v>17</v>
      </c>
      <c r="I63" s="31">
        <v>0</v>
      </c>
      <c r="J63" s="31">
        <v>0</v>
      </c>
      <c r="K63" s="31">
        <v>0</v>
      </c>
      <c r="L63" s="31">
        <v>0</v>
      </c>
      <c r="M63" s="49">
        <f t="shared" si="1"/>
        <v>0.45914696100262392</v>
      </c>
      <c r="N63" s="31">
        <v>4.5286164175280588</v>
      </c>
      <c r="O63" s="31"/>
      <c r="P63" s="65">
        <f t="shared" si="0"/>
        <v>0.43742696100262385</v>
      </c>
      <c r="Q63" s="31">
        <v>5.1769535830164015</v>
      </c>
      <c r="R63" s="31"/>
      <c r="S63" s="52"/>
      <c r="U63" s="31"/>
      <c r="V63" s="32">
        <v>1996</v>
      </c>
      <c r="W63" s="31"/>
      <c r="X63" s="31"/>
      <c r="Y63" s="32"/>
      <c r="Z63" s="5">
        <v>3.06</v>
      </c>
      <c r="AA63" s="31"/>
      <c r="AD63" s="31"/>
      <c r="AG63" s="31"/>
      <c r="AH63" s="31"/>
      <c r="AI63" s="31"/>
      <c r="AS63" s="12">
        <v>109</v>
      </c>
    </row>
    <row r="64" spans="1:45" x14ac:dyDescent="0.2">
      <c r="A64" s="49">
        <v>2001</v>
      </c>
      <c r="C64" s="32"/>
      <c r="E64" s="31">
        <v>-1.1395835619323027</v>
      </c>
      <c r="F64" s="31">
        <v>-0.57024232178769152</v>
      </c>
      <c r="G64" s="31">
        <v>15</v>
      </c>
      <c r="H64" s="31">
        <v>19</v>
      </c>
      <c r="I64" s="31">
        <v>0</v>
      </c>
      <c r="J64" s="31">
        <v>0</v>
      </c>
      <c r="K64" s="31">
        <v>0</v>
      </c>
      <c r="L64" s="31">
        <v>0</v>
      </c>
      <c r="M64" s="49">
        <f t="shared" si="1"/>
        <v>0.27054976717953189</v>
      </c>
      <c r="N64" s="31">
        <v>4.6797629830269978</v>
      </c>
      <c r="O64" s="31"/>
      <c r="P64" s="65">
        <f t="shared" si="0"/>
        <v>0.24882976717953195</v>
      </c>
      <c r="Q64" s="31">
        <v>5.3015627637437781</v>
      </c>
      <c r="R64" s="31"/>
      <c r="S64" s="52"/>
      <c r="U64" s="31"/>
      <c r="V64" s="32"/>
      <c r="Y64" s="32"/>
      <c r="Z64" s="8"/>
      <c r="AI64" s="31"/>
      <c r="AS64" s="12">
        <v>111</v>
      </c>
    </row>
    <row r="65" spans="1:45" x14ac:dyDescent="0.2">
      <c r="A65" s="49">
        <v>2001</v>
      </c>
      <c r="C65" s="32"/>
      <c r="E65" s="31">
        <v>2.3504910848513734</v>
      </c>
      <c r="F65" s="31">
        <v>2.6536610334709962</v>
      </c>
      <c r="G65" s="31">
        <v>17</v>
      </c>
      <c r="H65" s="31">
        <v>21</v>
      </c>
      <c r="I65" s="31">
        <v>0</v>
      </c>
      <c r="J65" s="31">
        <v>0</v>
      </c>
      <c r="K65" s="31">
        <v>0</v>
      </c>
      <c r="L65" s="31">
        <v>0</v>
      </c>
      <c r="M65" s="49">
        <f t="shared" si="1"/>
        <v>0.40210565707975499</v>
      </c>
      <c r="N65" s="31">
        <v>4.9774313049351964</v>
      </c>
      <c r="O65" s="31"/>
      <c r="P65" s="65">
        <f t="shared" si="0"/>
        <v>0.38038565707975502</v>
      </c>
      <c r="Q65" s="31">
        <v>5.5741838058063573</v>
      </c>
      <c r="R65" s="31"/>
      <c r="S65" s="52"/>
      <c r="U65" s="31"/>
      <c r="V65" s="32"/>
      <c r="W65" s="31"/>
      <c r="X65" s="31"/>
      <c r="Y65" s="32"/>
      <c r="Z65" s="5">
        <v>3.21</v>
      </c>
      <c r="AA65" s="31"/>
      <c r="AD65" s="31"/>
      <c r="AG65" s="31"/>
      <c r="AH65" s="31"/>
      <c r="AI65" s="31"/>
      <c r="AS65" s="12">
        <v>113</v>
      </c>
    </row>
    <row r="66" spans="1:45" x14ac:dyDescent="0.2">
      <c r="A66" s="49">
        <v>2001</v>
      </c>
      <c r="C66" s="32"/>
      <c r="E66" s="31">
        <v>4.6443754329490829</v>
      </c>
      <c r="F66" s="31">
        <v>2.4974917344930443</v>
      </c>
      <c r="G66" s="31">
        <v>19</v>
      </c>
      <c r="H66" s="31">
        <v>23</v>
      </c>
      <c r="I66" s="31">
        <v>0</v>
      </c>
      <c r="J66" s="31">
        <v>0</v>
      </c>
      <c r="K66" s="31">
        <v>0</v>
      </c>
      <c r="L66" s="31">
        <v>0</v>
      </c>
      <c r="M66" s="49">
        <f t="shared" si="1"/>
        <v>0.46951559676186244</v>
      </c>
      <c r="N66" s="31">
        <v>5.3315242590125278</v>
      </c>
      <c r="O66" s="31"/>
      <c r="P66" s="65">
        <f t="shared" si="0"/>
        <v>0.44779559676186237</v>
      </c>
      <c r="Q66" s="31">
        <v>5.9044346891533666</v>
      </c>
      <c r="R66" s="31"/>
      <c r="S66" s="52"/>
      <c r="U66" s="31"/>
      <c r="V66" s="32"/>
      <c r="Y66" s="32"/>
      <c r="Z66" s="8"/>
      <c r="AI66" s="31"/>
      <c r="AS66" s="12">
        <v>115</v>
      </c>
    </row>
    <row r="67" spans="1:45" x14ac:dyDescent="0.2">
      <c r="A67" s="49">
        <v>2001</v>
      </c>
      <c r="C67" s="32"/>
      <c r="E67" s="31">
        <v>8.1255659793434205</v>
      </c>
      <c r="F67" s="31">
        <v>3.0128053927986973</v>
      </c>
      <c r="G67" s="31">
        <v>21</v>
      </c>
      <c r="H67" s="31">
        <v>25</v>
      </c>
      <c r="I67" s="31">
        <v>0</v>
      </c>
      <c r="J67" s="31">
        <v>0</v>
      </c>
      <c r="K67" s="31">
        <v>0</v>
      </c>
      <c r="L67" s="31">
        <v>0</v>
      </c>
      <c r="M67" s="49">
        <f t="shared" si="1"/>
        <v>0.58250837991315874</v>
      </c>
      <c r="N67" s="31">
        <v>5.7856187826823122</v>
      </c>
      <c r="O67" s="31"/>
      <c r="P67" s="65">
        <f t="shared" si="0"/>
        <v>0.56078837991315877</v>
      </c>
      <c r="Q67" s="31">
        <v>6.3356836992509917</v>
      </c>
      <c r="R67" s="31"/>
      <c r="S67" s="52"/>
      <c r="U67" s="31"/>
      <c r="V67" s="32"/>
      <c r="W67" s="31"/>
      <c r="X67" s="31"/>
      <c r="Y67" s="32"/>
      <c r="Z67" s="5">
        <v>3.72</v>
      </c>
      <c r="AA67" s="31"/>
      <c r="AD67" s="31"/>
      <c r="AG67" s="31"/>
      <c r="AH67" s="31"/>
      <c r="AI67" s="31"/>
      <c r="AS67" s="12">
        <v>117</v>
      </c>
    </row>
    <row r="68" spans="1:45" x14ac:dyDescent="0.2">
      <c r="A68" s="49">
        <v>2001</v>
      </c>
      <c r="C68" s="32"/>
      <c r="E68" s="31">
        <v>-1.2194087289670379</v>
      </c>
      <c r="F68" s="31">
        <v>-4.9647526542240259</v>
      </c>
      <c r="G68" s="31">
        <v>23</v>
      </c>
      <c r="H68" s="31">
        <v>27</v>
      </c>
      <c r="I68" s="31">
        <v>0</v>
      </c>
      <c r="J68" s="31">
        <v>0</v>
      </c>
      <c r="K68" s="31">
        <v>0</v>
      </c>
      <c r="L68" s="31">
        <v>0</v>
      </c>
      <c r="M68" s="49">
        <f t="shared" si="1"/>
        <v>0.1947304132628499</v>
      </c>
      <c r="N68" s="31">
        <v>5.8316256956341839</v>
      </c>
      <c r="O68" s="31"/>
      <c r="P68" s="65">
        <f t="shared" si="0"/>
        <v>0.17301041326284991</v>
      </c>
      <c r="Q68" s="31">
        <v>6.3596841568423859</v>
      </c>
      <c r="R68" s="31"/>
      <c r="S68" s="52"/>
      <c r="U68" s="31"/>
      <c r="V68" s="32"/>
      <c r="Y68" s="32"/>
      <c r="Z68" s="8"/>
      <c r="AI68" s="31"/>
      <c r="AS68" s="12">
        <v>119</v>
      </c>
    </row>
    <row r="69" spans="1:45" x14ac:dyDescent="0.2">
      <c r="A69" s="49">
        <v>2002</v>
      </c>
      <c r="B69" s="11">
        <f>B63+1</f>
        <v>2002</v>
      </c>
      <c r="C69" s="32"/>
      <c r="E69" s="31">
        <v>2.865931865280217</v>
      </c>
      <c r="F69" s="31">
        <v>1.9658134473128368</v>
      </c>
      <c r="G69" s="31">
        <v>25</v>
      </c>
      <c r="H69" s="31">
        <v>29</v>
      </c>
      <c r="I69" s="31">
        <v>0</v>
      </c>
      <c r="J69" s="31">
        <v>0</v>
      </c>
      <c r="K69" s="31">
        <v>0</v>
      </c>
      <c r="L69" s="31">
        <v>0</v>
      </c>
      <c r="M69" s="49">
        <f t="shared" si="1"/>
        <v>0.37185350653627836</v>
      </c>
      <c r="N69" s="31">
        <v>6.0886848746855131</v>
      </c>
      <c r="O69" s="31"/>
      <c r="P69" s="65">
        <f t="shared" si="0"/>
        <v>0.35013350653627839</v>
      </c>
      <c r="Q69" s="31">
        <v>6.5954540536341204</v>
      </c>
      <c r="R69" s="31"/>
      <c r="S69" s="52"/>
      <c r="U69" s="31"/>
      <c r="V69" s="32"/>
      <c r="W69" s="31"/>
      <c r="X69" s="31"/>
      <c r="Y69" s="32"/>
      <c r="Z69" s="5">
        <v>3.9</v>
      </c>
      <c r="AA69" s="31"/>
      <c r="AD69" s="31"/>
      <c r="AG69" s="31"/>
      <c r="AH69" s="31"/>
      <c r="AI69" s="31"/>
      <c r="AS69" s="12">
        <v>121</v>
      </c>
    </row>
    <row r="70" spans="1:45" x14ac:dyDescent="0.2">
      <c r="A70" s="49">
        <v>2002</v>
      </c>
      <c r="B70" s="32"/>
      <c r="C70" s="32"/>
      <c r="E70" s="31">
        <v>-4.4982567703347058</v>
      </c>
      <c r="F70" s="31">
        <v>2.4462893714855154</v>
      </c>
      <c r="G70" s="31">
        <v>27</v>
      </c>
      <c r="H70" s="31">
        <v>31</v>
      </c>
      <c r="I70" s="31">
        <v>0</v>
      </c>
      <c r="J70" s="31">
        <v>0</v>
      </c>
      <c r="K70" s="31">
        <v>0</v>
      </c>
      <c r="L70" s="31">
        <v>0</v>
      </c>
      <c r="M70" s="49">
        <f t="shared" si="1"/>
        <v>0.10957827124563826</v>
      </c>
      <c r="N70" s="31">
        <v>6.0749147854881125</v>
      </c>
      <c r="O70" s="31"/>
      <c r="P70" s="65">
        <f t="shared" si="0"/>
        <v>8.7858271245638248E-2</v>
      </c>
      <c r="Q70" s="31">
        <v>6.5610155385700661</v>
      </c>
      <c r="R70" s="31"/>
      <c r="S70" s="52"/>
      <c r="U70" s="31"/>
      <c r="V70" s="32"/>
      <c r="Y70" s="32"/>
      <c r="Z70" s="8"/>
      <c r="AI70" s="31"/>
      <c r="AS70" s="12">
        <v>123</v>
      </c>
    </row>
    <row r="71" spans="1:45" x14ac:dyDescent="0.2">
      <c r="A71" s="49">
        <v>2002</v>
      </c>
      <c r="B71" s="32"/>
      <c r="C71" s="32"/>
      <c r="E71" s="31">
        <v>3.5066814086716405</v>
      </c>
      <c r="F71" s="31">
        <v>-0.41504293703404843</v>
      </c>
      <c r="G71" s="31">
        <v>29</v>
      </c>
      <c r="H71" s="31">
        <v>33</v>
      </c>
      <c r="I71" s="31">
        <v>0</v>
      </c>
      <c r="J71" s="31">
        <v>0</v>
      </c>
      <c r="K71" s="31">
        <v>0</v>
      </c>
      <c r="L71" s="31">
        <v>0</v>
      </c>
      <c r="M71" s="49">
        <f t="shared" si="1"/>
        <v>0.35624365371625583</v>
      </c>
      <c r="N71" s="31">
        <v>6.3353987702637804</v>
      </c>
      <c r="O71" s="31"/>
      <c r="P71" s="65">
        <f t="shared" si="0"/>
        <v>0.33452365371625586</v>
      </c>
      <c r="Q71" s="31">
        <v>6.8013744752672647</v>
      </c>
      <c r="R71" s="31"/>
      <c r="S71" s="52"/>
      <c r="U71" s="31"/>
      <c r="V71" s="32"/>
      <c r="W71" s="31"/>
      <c r="X71" s="31"/>
      <c r="Y71" s="32"/>
      <c r="Z71" s="5">
        <v>3.61</v>
      </c>
      <c r="AA71" s="31"/>
      <c r="AD71" s="31"/>
      <c r="AG71" s="31"/>
      <c r="AH71" s="31"/>
      <c r="AI71" s="31"/>
      <c r="AS71" s="12">
        <v>125</v>
      </c>
    </row>
    <row r="72" spans="1:45" x14ac:dyDescent="0.2">
      <c r="A72" s="49">
        <v>2002</v>
      </c>
      <c r="B72" s="32"/>
      <c r="C72" s="32"/>
      <c r="E72" s="31">
        <v>-0.27219221022990697</v>
      </c>
      <c r="F72" s="31">
        <v>0.22947349918492427</v>
      </c>
      <c r="G72" s="31">
        <v>31</v>
      </c>
      <c r="H72" s="31">
        <v>35</v>
      </c>
      <c r="I72" s="31">
        <v>0</v>
      </c>
      <c r="J72" s="31">
        <v>0</v>
      </c>
      <c r="K72" s="31">
        <v>0</v>
      </c>
      <c r="L72" s="31">
        <v>0</v>
      </c>
      <c r="M72" s="49">
        <f t="shared" si="1"/>
        <v>0.21905424475475618</v>
      </c>
      <c r="N72" s="31">
        <v>6.4416190002117819</v>
      </c>
      <c r="O72" s="31"/>
      <c r="P72" s="65">
        <f t="shared" si="0"/>
        <v>0.19733424475475619</v>
      </c>
      <c r="Q72" s="31">
        <v>6.8879497465962265</v>
      </c>
      <c r="R72" s="31"/>
      <c r="S72" s="52"/>
      <c r="U72" s="31"/>
      <c r="V72" s="32"/>
      <c r="Y72" s="32"/>
      <c r="Z72" s="8"/>
      <c r="AI72" s="31"/>
      <c r="AS72" s="12">
        <v>127</v>
      </c>
    </row>
    <row r="73" spans="1:45" x14ac:dyDescent="0.2">
      <c r="A73" s="49">
        <v>2002</v>
      </c>
      <c r="B73" s="32"/>
      <c r="C73" s="32"/>
      <c r="E73" s="31">
        <v>1.4523450287048469</v>
      </c>
      <c r="F73" s="31">
        <v>-0.95438502193564545</v>
      </c>
      <c r="G73" s="31">
        <v>33</v>
      </c>
      <c r="H73" s="31">
        <v>37</v>
      </c>
      <c r="I73" s="31">
        <v>0</v>
      </c>
      <c r="J73" s="31">
        <v>0</v>
      </c>
      <c r="K73" s="31">
        <v>0</v>
      </c>
      <c r="L73" s="31">
        <v>0</v>
      </c>
      <c r="M73" s="49">
        <f t="shared" si="1"/>
        <v>0.25984953604476735</v>
      </c>
      <c r="N73" s="31">
        <v>6.598735077003389</v>
      </c>
      <c r="O73" s="31"/>
      <c r="P73" s="65">
        <f t="shared" si="0"/>
        <v>0.23812953604476733</v>
      </c>
      <c r="Q73" s="31">
        <v>7.0258485619452591</v>
      </c>
      <c r="R73" s="31"/>
      <c r="S73" s="52"/>
      <c r="U73" s="31"/>
      <c r="V73" s="32"/>
      <c r="W73" s="31"/>
      <c r="X73" s="31"/>
      <c r="Y73" s="32"/>
      <c r="Z73" s="5">
        <v>3.23</v>
      </c>
      <c r="AA73" s="31"/>
      <c r="AD73" s="31"/>
      <c r="AG73" s="31"/>
      <c r="AH73" s="31"/>
      <c r="AI73" s="31"/>
      <c r="AS73" s="12">
        <v>129</v>
      </c>
    </row>
    <row r="74" spans="1:45" x14ac:dyDescent="0.2">
      <c r="A74" s="49">
        <v>2002</v>
      </c>
      <c r="B74" s="32"/>
      <c r="C74" s="32"/>
      <c r="E74" s="31">
        <v>-0.15916350339785407</v>
      </c>
      <c r="F74" s="31">
        <v>6.1044689619375392</v>
      </c>
      <c r="G74" s="31">
        <v>35</v>
      </c>
      <c r="H74" s="31">
        <v>39</v>
      </c>
      <c r="I74" s="31">
        <v>0</v>
      </c>
      <c r="J74" s="31">
        <v>0</v>
      </c>
      <c r="K74" s="31">
        <v>0</v>
      </c>
      <c r="L74" s="31">
        <v>0</v>
      </c>
      <c r="M74" s="49">
        <f t="shared" si="1"/>
        <v>0.24084024685596123</v>
      </c>
      <c r="N74" s="31">
        <v>6.7358256577139839</v>
      </c>
      <c r="O74" s="31"/>
      <c r="P74" s="65">
        <f t="shared" si="0"/>
        <v>0.21912024685596121</v>
      </c>
      <c r="Q74" s="31">
        <v>7.1441056940180889</v>
      </c>
      <c r="R74" s="31"/>
      <c r="S74" s="52"/>
      <c r="U74" s="31"/>
      <c r="V74" s="32"/>
      <c r="Y74" s="32"/>
      <c r="Z74" s="8"/>
      <c r="AI74" s="31"/>
      <c r="AS74" s="12">
        <v>131</v>
      </c>
    </row>
    <row r="75" spans="1:45" x14ac:dyDescent="0.2">
      <c r="A75" s="49">
        <v>2003</v>
      </c>
      <c r="B75" s="11">
        <f>B69+1</f>
        <v>2003</v>
      </c>
      <c r="C75" s="32"/>
      <c r="E75" s="31">
        <v>2.2253188220024058</v>
      </c>
      <c r="F75" s="31">
        <v>-6.6494652308351343</v>
      </c>
      <c r="G75" s="31">
        <v>37</v>
      </c>
      <c r="H75" s="31">
        <v>41</v>
      </c>
      <c r="I75" s="31">
        <v>0</v>
      </c>
      <c r="J75" s="31">
        <v>0</v>
      </c>
      <c r="K75" s="31">
        <v>0</v>
      </c>
      <c r="L75" s="31">
        <v>0</v>
      </c>
      <c r="M75" s="49">
        <f t="shared" si="1"/>
        <v>0.22647412920901439</v>
      </c>
      <c r="N75" s="31">
        <v>6.8607173778693982</v>
      </c>
      <c r="O75" s="31"/>
      <c r="P75" s="65">
        <f t="shared" si="0"/>
        <v>0.20475412920901437</v>
      </c>
      <c r="Q75" s="31">
        <v>7.2505106360214251</v>
      </c>
      <c r="R75" s="31"/>
      <c r="S75" s="52"/>
      <c r="U75" s="31"/>
      <c r="V75" s="32">
        <v>1997</v>
      </c>
      <c r="W75" s="31"/>
      <c r="X75" s="31"/>
      <c r="Y75" s="32"/>
      <c r="Z75" s="5">
        <v>3.04</v>
      </c>
      <c r="AA75" s="31"/>
      <c r="AD75" s="31"/>
      <c r="AG75" s="31"/>
      <c r="AH75" s="31"/>
      <c r="AI75" s="31"/>
      <c r="AS75" s="12">
        <v>133</v>
      </c>
    </row>
    <row r="76" spans="1:45" x14ac:dyDescent="0.2">
      <c r="A76" s="49">
        <v>2003</v>
      </c>
      <c r="B76" s="49"/>
      <c r="C76" s="32"/>
      <c r="E76" s="31">
        <v>-7.6067793826600107</v>
      </c>
      <c r="F76" s="31">
        <v>-3.5745546961901269</v>
      </c>
      <c r="G76" s="31">
        <v>39</v>
      </c>
      <c r="H76" s="31">
        <v>43</v>
      </c>
      <c r="I76" s="31">
        <v>0</v>
      </c>
      <c r="J76" s="31">
        <v>0</v>
      </c>
      <c r="K76" s="31">
        <v>0</v>
      </c>
      <c r="L76" s="31">
        <v>0</v>
      </c>
      <c r="M76" s="49">
        <f t="shared" si="1"/>
        <v>-0.10365492970470463</v>
      </c>
      <c r="N76" s="31">
        <v>6.6581040655114743</v>
      </c>
      <c r="O76" s="31"/>
      <c r="P76" s="65">
        <f t="shared" si="0"/>
        <v>-0.12537492970470465</v>
      </c>
      <c r="Q76" s="31">
        <v>7.0297254869611061</v>
      </c>
      <c r="R76" s="31"/>
      <c r="S76" s="52"/>
      <c r="U76" s="31"/>
      <c r="V76" s="32"/>
      <c r="Y76" s="32"/>
      <c r="Z76" s="8"/>
      <c r="AI76" s="31"/>
      <c r="AS76" s="12">
        <v>135</v>
      </c>
    </row>
    <row r="77" spans="1:45" x14ac:dyDescent="0.2">
      <c r="A77" s="49">
        <v>2003</v>
      </c>
      <c r="B77" s="49"/>
      <c r="C77" s="32"/>
      <c r="E77" s="31">
        <v>0.86688260903362824</v>
      </c>
      <c r="F77" s="31">
        <v>-1.7031858952477852</v>
      </c>
      <c r="G77" s="31">
        <v>41</v>
      </c>
      <c r="H77" s="31">
        <v>45</v>
      </c>
      <c r="I77" s="31">
        <v>0</v>
      </c>
      <c r="J77" s="31">
        <v>0</v>
      </c>
      <c r="K77" s="31">
        <v>0</v>
      </c>
      <c r="L77" s="31">
        <v>0</v>
      </c>
      <c r="M77" s="49">
        <f t="shared" si="1"/>
        <v>0.19111732768641276</v>
      </c>
      <c r="N77" s="31">
        <v>6.789824336928481</v>
      </c>
      <c r="O77" s="31"/>
      <c r="P77" s="65">
        <f t="shared" si="0"/>
        <v>0.1693973276864128</v>
      </c>
      <c r="Q77" s="31">
        <v>7.1435615318043748</v>
      </c>
      <c r="R77" s="31"/>
      <c r="S77" s="52"/>
      <c r="U77" s="31"/>
      <c r="V77" s="32"/>
      <c r="W77" s="31"/>
      <c r="X77" s="31"/>
      <c r="Y77" s="32"/>
      <c r="Z77" s="5">
        <v>2.78</v>
      </c>
      <c r="AA77" s="31"/>
      <c r="AD77" s="31"/>
      <c r="AG77" s="31"/>
      <c r="AH77" s="31"/>
      <c r="AI77" s="31"/>
      <c r="AS77" s="12">
        <v>137</v>
      </c>
    </row>
    <row r="78" spans="1:45" x14ac:dyDescent="0.2">
      <c r="A78" s="49">
        <v>2003</v>
      </c>
      <c r="B78" s="49"/>
      <c r="C78" s="32"/>
      <c r="E78" s="31">
        <v>3.6727249667288278</v>
      </c>
      <c r="F78" s="31">
        <v>6.512244008063603</v>
      </c>
      <c r="G78" s="31">
        <v>43</v>
      </c>
      <c r="H78" s="31">
        <v>47</v>
      </c>
      <c r="I78" s="31">
        <v>0</v>
      </c>
      <c r="J78" s="31">
        <v>0</v>
      </c>
      <c r="K78" s="31">
        <v>0</v>
      </c>
      <c r="L78" s="31">
        <v>0</v>
      </c>
      <c r="M78" s="49">
        <f t="shared" si="1"/>
        <v>0.3326553539638315</v>
      </c>
      <c r="N78" s="31">
        <v>7.0465724855617893</v>
      </c>
      <c r="O78" s="31"/>
      <c r="P78" s="65">
        <f t="shared" si="0"/>
        <v>0.31093535396383154</v>
      </c>
      <c r="Q78" s="31">
        <v>7.3826893432796643</v>
      </c>
      <c r="R78" s="31"/>
      <c r="S78" s="52"/>
      <c r="U78" s="31"/>
      <c r="V78" s="32"/>
      <c r="Y78" s="32"/>
      <c r="Z78" s="8"/>
      <c r="AI78" s="31"/>
      <c r="AS78" s="12">
        <v>139</v>
      </c>
    </row>
    <row r="79" spans="1:45" x14ac:dyDescent="0.2">
      <c r="A79" s="49">
        <v>2003</v>
      </c>
      <c r="B79" s="49"/>
      <c r="E79" s="31">
        <v>5.6492124068381049</v>
      </c>
      <c r="F79" s="31">
        <v>0.60018285682009986</v>
      </c>
      <c r="G79" s="31">
        <v>45</v>
      </c>
      <c r="H79" s="31">
        <v>49</v>
      </c>
      <c r="I79" s="31">
        <v>0</v>
      </c>
      <c r="J79" s="31">
        <v>0</v>
      </c>
      <c r="K79" s="31">
        <v>0</v>
      </c>
      <c r="L79" s="31">
        <v>0</v>
      </c>
      <c r="M79" s="49">
        <f t="shared" si="1"/>
        <v>0.35029499748342913</v>
      </c>
      <c r="N79" s="31">
        <v>7.3005357068895904</v>
      </c>
      <c r="O79" s="31"/>
      <c r="P79" s="65">
        <f t="shared" si="0"/>
        <v>0.32857499748342911</v>
      </c>
      <c r="Q79" s="31">
        <v>7.619275388989565</v>
      </c>
      <c r="R79" s="31"/>
      <c r="S79" s="56"/>
      <c r="U79" s="31"/>
      <c r="V79" s="32"/>
      <c r="W79" s="31"/>
      <c r="X79" s="31"/>
      <c r="Y79" s="32"/>
      <c r="Z79" s="5">
        <v>2.97</v>
      </c>
      <c r="AA79" s="31"/>
      <c r="AD79" s="31"/>
      <c r="AG79" s="31"/>
      <c r="AH79" s="31"/>
      <c r="AI79" s="31"/>
      <c r="AS79" s="12">
        <v>141</v>
      </c>
    </row>
    <row r="80" spans="1:45" x14ac:dyDescent="0.2">
      <c r="A80" s="49">
        <v>2003</v>
      </c>
      <c r="B80" s="49"/>
      <c r="E80" s="31">
        <v>-2.1971533964896035</v>
      </c>
      <c r="F80" s="31">
        <v>-0.94755350729761567</v>
      </c>
      <c r="G80" s="31">
        <v>47</v>
      </c>
      <c r="H80" s="31">
        <v>51</v>
      </c>
      <c r="I80" s="31">
        <v>0</v>
      </c>
      <c r="J80" s="31">
        <v>0</v>
      </c>
      <c r="K80" s="31">
        <v>0</v>
      </c>
      <c r="L80" s="31">
        <v>0</v>
      </c>
      <c r="M80" s="49">
        <f t="shared" si="1"/>
        <v>5.7675924910203576E-2</v>
      </c>
      <c r="N80" s="31">
        <v>7.2510494802855696</v>
      </c>
      <c r="O80" s="31"/>
      <c r="P80" s="65">
        <f t="shared" si="0"/>
        <v>3.5955924910203559E-2</v>
      </c>
      <c r="Q80" s="31">
        <v>7.552636922838583</v>
      </c>
      <c r="R80" s="31"/>
      <c r="S80" s="52"/>
      <c r="U80" s="31"/>
      <c r="V80" s="32"/>
      <c r="Y80" s="32"/>
      <c r="Z80" s="8"/>
      <c r="AI80" s="31"/>
      <c r="AS80" s="12">
        <v>143</v>
      </c>
    </row>
    <row r="81" spans="1:45" x14ac:dyDescent="0.2">
      <c r="A81" s="49">
        <v>2004</v>
      </c>
      <c r="B81" s="11">
        <f>B75+1</f>
        <v>2004</v>
      </c>
      <c r="E81" s="31">
        <v>9.3782951696261154</v>
      </c>
      <c r="F81" s="31">
        <v>1.9065962229510607</v>
      </c>
      <c r="G81" s="31">
        <v>49</v>
      </c>
      <c r="H81" s="31">
        <v>53</v>
      </c>
      <c r="I81" s="31">
        <v>0</v>
      </c>
      <c r="J81" s="31">
        <v>0</v>
      </c>
      <c r="K81" s="31">
        <v>0</v>
      </c>
      <c r="L81" s="31">
        <v>0</v>
      </c>
      <c r="M81" s="49">
        <f t="shared" si="1"/>
        <v>0.46633190550836123</v>
      </c>
      <c r="N81" s="31">
        <v>7.6379895743734902</v>
      </c>
      <c r="O81" s="31"/>
      <c r="P81" s="65">
        <f t="shared" si="0"/>
        <v>0.44461190550836122</v>
      </c>
      <c r="Q81" s="31">
        <v>7.9226335969804378</v>
      </c>
      <c r="R81" s="31"/>
      <c r="S81" s="52"/>
      <c r="U81" s="31"/>
      <c r="V81" s="32"/>
      <c r="W81" s="31"/>
      <c r="X81" s="31"/>
      <c r="Y81" s="32"/>
      <c r="Z81" s="5">
        <v>3.02</v>
      </c>
      <c r="AA81" s="31"/>
      <c r="AD81" s="31"/>
      <c r="AG81" s="31"/>
      <c r="AH81" s="31"/>
      <c r="AI81" s="31"/>
      <c r="AS81" s="12">
        <v>145</v>
      </c>
    </row>
    <row r="82" spans="1:45" x14ac:dyDescent="0.2">
      <c r="A82" s="49">
        <v>2004</v>
      </c>
      <c r="B82" s="49"/>
      <c r="E82" s="31">
        <v>3.5331641671472382E-2</v>
      </c>
      <c r="F82" s="31">
        <v>-2.1482407278756215</v>
      </c>
      <c r="G82" s="31">
        <v>51</v>
      </c>
      <c r="H82" s="31">
        <v>55</v>
      </c>
      <c r="I82" s="31">
        <v>0</v>
      </c>
      <c r="J82" s="31">
        <v>0</v>
      </c>
      <c r="K82" s="31">
        <v>0</v>
      </c>
      <c r="L82" s="31">
        <v>0</v>
      </c>
      <c r="M82" s="49">
        <f t="shared" si="1"/>
        <v>0.10506262566311782</v>
      </c>
      <c r="N82" s="31">
        <v>7.6270263528474977</v>
      </c>
      <c r="O82" s="31"/>
      <c r="P82" s="65">
        <f t="shared" si="0"/>
        <v>8.3342625663117856E-2</v>
      </c>
      <c r="Q82" s="31">
        <v>7.8949214490461586</v>
      </c>
      <c r="R82" s="31"/>
      <c r="S82" s="52"/>
      <c r="U82" s="31"/>
      <c r="V82" s="32"/>
      <c r="Y82" s="32"/>
      <c r="Z82" s="8"/>
      <c r="AI82" s="31"/>
      <c r="AS82" s="12">
        <v>147</v>
      </c>
    </row>
    <row r="83" spans="1:45" x14ac:dyDescent="0.2">
      <c r="A83" s="49">
        <v>2004</v>
      </c>
      <c r="B83" s="49"/>
      <c r="E83" s="31">
        <v>-2.9466295679777104</v>
      </c>
      <c r="F83" s="31">
        <v>4.7782045679481158</v>
      </c>
      <c r="G83" s="31">
        <v>53</v>
      </c>
      <c r="H83" s="31">
        <v>57</v>
      </c>
      <c r="I83" s="31">
        <v>0</v>
      </c>
      <c r="J83" s="31">
        <v>0</v>
      </c>
      <c r="K83" s="31">
        <v>0</v>
      </c>
      <c r="L83" s="31">
        <v>0</v>
      </c>
      <c r="M83" s="49">
        <f t="shared" si="1"/>
        <v>3.7770648327301079E-2</v>
      </c>
      <c r="N83" s="31">
        <v>7.5759576902142749</v>
      </c>
      <c r="O83" s="31"/>
      <c r="P83" s="65">
        <f t="shared" si="0"/>
        <v>1.6050648327301062E-2</v>
      </c>
      <c r="Q83" s="31">
        <v>7.8272855576199607</v>
      </c>
      <c r="R83" s="31"/>
      <c r="S83" s="52"/>
      <c r="U83" s="31"/>
      <c r="V83" s="32"/>
      <c r="W83" s="31"/>
      <c r="X83" s="31"/>
      <c r="Y83" s="32"/>
      <c r="Z83" s="5">
        <v>3.23</v>
      </c>
      <c r="AA83" s="31"/>
      <c r="AD83" s="31"/>
      <c r="AG83" s="31"/>
      <c r="AH83" s="31"/>
      <c r="AI83" s="31"/>
      <c r="AS83" s="12">
        <v>149</v>
      </c>
    </row>
    <row r="84" spans="1:45" x14ac:dyDescent="0.2">
      <c r="A84" s="49">
        <v>2004</v>
      </c>
      <c r="B84" s="49"/>
      <c r="E84" s="31">
        <v>0.42635375694340927</v>
      </c>
      <c r="F84" s="31">
        <v>-1.4955122712553734</v>
      </c>
      <c r="G84" s="31">
        <v>55</v>
      </c>
      <c r="H84" s="31">
        <v>59</v>
      </c>
      <c r="I84" s="31">
        <v>0</v>
      </c>
      <c r="J84" s="31">
        <v>0</v>
      </c>
      <c r="K84" s="31">
        <v>0</v>
      </c>
      <c r="L84" s="31">
        <v>0</v>
      </c>
      <c r="M84" s="49">
        <f t="shared" si="1"/>
        <v>0.10126356020684188</v>
      </c>
      <c r="N84" s="31">
        <v>7.6057943073391625</v>
      </c>
      <c r="O84" s="31"/>
      <c r="P84" s="65">
        <f t="shared" si="0"/>
        <v>7.9543560206841862E-2</v>
      </c>
      <c r="Q84" s="31">
        <v>7.8407251634505783</v>
      </c>
      <c r="R84" s="31"/>
      <c r="S84" s="52"/>
      <c r="U84" s="31"/>
      <c r="V84" s="32"/>
      <c r="Y84" s="32"/>
      <c r="Z84" s="8"/>
      <c r="AI84" s="31"/>
      <c r="AS84" s="12">
        <v>151</v>
      </c>
    </row>
    <row r="85" spans="1:45" x14ac:dyDescent="0.2">
      <c r="A85" s="49">
        <v>2004</v>
      </c>
      <c r="B85" s="49"/>
      <c r="E85" s="31">
        <v>-3.1687015188205265</v>
      </c>
      <c r="F85" s="31">
        <v>0.21721794839187528</v>
      </c>
      <c r="G85" s="31">
        <v>57</v>
      </c>
      <c r="H85" s="31">
        <v>61</v>
      </c>
      <c r="I85" s="31">
        <v>0</v>
      </c>
      <c r="J85" s="31">
        <v>0</v>
      </c>
      <c r="K85" s="31">
        <v>0</v>
      </c>
      <c r="L85" s="31">
        <v>0</v>
      </c>
      <c r="M85" s="49">
        <f t="shared" si="1"/>
        <v>-2.2369649548652584E-2</v>
      </c>
      <c r="N85" s="31">
        <v>7.5133788933854477</v>
      </c>
      <c r="O85" s="31"/>
      <c r="P85" s="65">
        <f t="shared" si="0"/>
        <v>-4.4089649548652549E-2</v>
      </c>
      <c r="Q85" s="31">
        <v>7.7320726135646121</v>
      </c>
      <c r="R85" s="31"/>
      <c r="S85" s="52"/>
      <c r="U85" s="31"/>
      <c r="V85" s="32"/>
      <c r="W85" s="31"/>
      <c r="X85" s="31"/>
      <c r="Y85" s="32"/>
      <c r="Z85" s="5">
        <v>3.07</v>
      </c>
      <c r="AA85" s="31"/>
      <c r="AD85" s="31"/>
      <c r="AG85" s="31"/>
      <c r="AH85" s="31"/>
      <c r="AI85" s="31"/>
      <c r="AS85" s="12">
        <v>153</v>
      </c>
    </row>
    <row r="86" spans="1:45" x14ac:dyDescent="0.2">
      <c r="A86" s="49">
        <v>2004</v>
      </c>
      <c r="B86" s="49"/>
      <c r="E86" s="31">
        <v>1.0171562669047634</v>
      </c>
      <c r="F86" s="31">
        <v>0.22238612219856863</v>
      </c>
      <c r="G86" s="31">
        <v>59</v>
      </c>
      <c r="H86" s="31">
        <v>63</v>
      </c>
      <c r="I86" s="31">
        <v>0</v>
      </c>
      <c r="J86" s="31">
        <v>0</v>
      </c>
      <c r="K86" s="31">
        <v>0</v>
      </c>
      <c r="L86" s="31">
        <v>0</v>
      </c>
      <c r="M86" s="49">
        <f t="shared" si="1"/>
        <v>0.11155214617318508</v>
      </c>
      <c r="N86" s="31">
        <v>7.571625676975354</v>
      </c>
      <c r="O86" s="31"/>
      <c r="P86" s="65">
        <f t="shared" si="0"/>
        <v>8.9832146173185065E-2</v>
      </c>
      <c r="Q86" s="31">
        <v>7.7742327838715104</v>
      </c>
      <c r="R86" s="31"/>
      <c r="S86" s="52"/>
      <c r="U86" s="31"/>
      <c r="V86" s="32"/>
      <c r="Y86" s="32"/>
      <c r="Z86" s="8"/>
      <c r="AI86" s="31"/>
      <c r="AS86" s="12">
        <v>155</v>
      </c>
    </row>
    <row r="87" spans="1:45" x14ac:dyDescent="0.2">
      <c r="A87" s="49">
        <v>2005</v>
      </c>
      <c r="B87" s="11">
        <f>B81+1</f>
        <v>2005</v>
      </c>
      <c r="E87" s="31">
        <v>-5.1480924884971545E-2</v>
      </c>
      <c r="F87" s="31">
        <v>-17.678223954866137</v>
      </c>
      <c r="G87" s="31">
        <v>61</v>
      </c>
      <c r="H87" s="31">
        <v>65</v>
      </c>
      <c r="I87" s="31">
        <v>0</v>
      </c>
      <c r="J87" s="31">
        <v>0</v>
      </c>
      <c r="K87" s="31">
        <v>0</v>
      </c>
      <c r="L87" s="31">
        <v>0</v>
      </c>
      <c r="M87" s="49">
        <f t="shared" si="1"/>
        <v>-5.6911439838320067E-2</v>
      </c>
      <c r="N87" s="31">
        <v>7.4542551585211836</v>
      </c>
      <c r="O87" s="31"/>
      <c r="P87" s="65">
        <f t="shared" si="0"/>
        <v>-7.8631439838320077E-2</v>
      </c>
      <c r="Q87" s="31">
        <v>7.6409176865932347</v>
      </c>
      <c r="R87" s="31"/>
      <c r="S87" s="52"/>
      <c r="U87" s="31"/>
      <c r="V87" s="32">
        <v>1998</v>
      </c>
      <c r="W87" s="31"/>
      <c r="X87" s="31"/>
      <c r="Y87" s="32"/>
      <c r="Z87" s="5">
        <v>2.82</v>
      </c>
      <c r="AA87" s="31"/>
      <c r="AD87" s="31"/>
      <c r="AG87" s="31"/>
      <c r="AH87" s="31"/>
      <c r="AI87" s="31"/>
      <c r="AS87" s="12">
        <v>157</v>
      </c>
    </row>
    <row r="88" spans="1:45" x14ac:dyDescent="0.2">
      <c r="A88" s="49">
        <v>2005</v>
      </c>
      <c r="E88" s="31">
        <v>-4.4738841653782195</v>
      </c>
      <c r="F88" s="31">
        <v>15.409056731780034</v>
      </c>
      <c r="G88" s="31">
        <v>63</v>
      </c>
      <c r="H88" s="31">
        <v>67</v>
      </c>
      <c r="I88" s="31">
        <v>0</v>
      </c>
      <c r="J88" s="31">
        <v>0</v>
      </c>
      <c r="K88" s="31">
        <v>0</v>
      </c>
      <c r="L88" s="31">
        <v>0</v>
      </c>
      <c r="M88" s="49">
        <f t="shared" si="1"/>
        <v>2.3101279334186015E-3</v>
      </c>
      <c r="N88" s="31">
        <v>7.4144384690385188</v>
      </c>
      <c r="O88" s="31"/>
      <c r="P88" s="65">
        <f t="shared" si="0"/>
        <v>-1.9409872066581416E-2</v>
      </c>
      <c r="Q88" s="31">
        <v>7.5852907234350164</v>
      </c>
      <c r="R88" s="31"/>
      <c r="S88" s="52"/>
      <c r="U88" s="31"/>
      <c r="V88" s="32"/>
      <c r="Y88" s="32"/>
      <c r="Z88" s="8"/>
      <c r="AI88" s="31"/>
      <c r="AS88" s="12">
        <v>159</v>
      </c>
    </row>
    <row r="89" spans="1:45" x14ac:dyDescent="0.2">
      <c r="A89" s="49">
        <v>2005</v>
      </c>
      <c r="E89" s="31">
        <v>5.7168756365297124</v>
      </c>
      <c r="F89" s="31">
        <v>0.86807607067818426</v>
      </c>
      <c r="G89" s="31">
        <v>65</v>
      </c>
      <c r="H89" s="31">
        <v>69</v>
      </c>
      <c r="I89" s="31">
        <v>0</v>
      </c>
      <c r="J89" s="31">
        <v>0</v>
      </c>
      <c r="K89" s="31">
        <v>0</v>
      </c>
      <c r="L89" s="31">
        <v>0</v>
      </c>
      <c r="M89" s="49">
        <f t="shared" si="1"/>
        <v>0.24584039222756843</v>
      </c>
      <c r="N89" s="31">
        <v>7.6198652733254733</v>
      </c>
      <c r="O89" s="31"/>
      <c r="P89" s="65">
        <f t="shared" si="0"/>
        <v>0.22412039222756841</v>
      </c>
      <c r="Q89" s="31">
        <v>7.7750344989116851</v>
      </c>
      <c r="R89" s="31"/>
      <c r="S89" s="52"/>
      <c r="U89" s="31"/>
      <c r="V89" s="32"/>
      <c r="W89" s="31"/>
      <c r="X89" s="31"/>
      <c r="Y89" s="32"/>
      <c r="Z89" s="5">
        <v>2.87</v>
      </c>
      <c r="AA89" s="31"/>
      <c r="AD89" s="31"/>
      <c r="AG89" s="31"/>
      <c r="AH89" s="31"/>
      <c r="AI89" s="31"/>
      <c r="AS89" s="12">
        <v>161</v>
      </c>
    </row>
    <row r="90" spans="1:45" x14ac:dyDescent="0.2">
      <c r="A90" s="49">
        <v>2005</v>
      </c>
      <c r="E90" s="31">
        <v>3.4559232346274058</v>
      </c>
      <c r="F90" s="31">
        <v>6.5721557062177949</v>
      </c>
      <c r="G90" s="31">
        <v>67</v>
      </c>
      <c r="H90" s="31">
        <v>71</v>
      </c>
      <c r="I90" s="31">
        <v>0</v>
      </c>
      <c r="J90" s="31">
        <v>0</v>
      </c>
      <c r="K90" s="31">
        <v>0</v>
      </c>
      <c r="L90" s="31">
        <v>0</v>
      </c>
      <c r="M90" s="49">
        <f t="shared" si="1"/>
        <v>0.19524215491332361</v>
      </c>
      <c r="N90" s="31">
        <v>7.7491177617139879</v>
      </c>
      <c r="O90" s="31"/>
      <c r="P90" s="65">
        <f t="shared" si="0"/>
        <v>0.17352215491332365</v>
      </c>
      <c r="Q90" s="31">
        <v>7.8887247352751908</v>
      </c>
      <c r="R90" s="31"/>
      <c r="S90" s="52"/>
      <c r="U90" s="31"/>
      <c r="V90" s="32"/>
      <c r="Y90" s="32"/>
      <c r="Z90" s="8"/>
      <c r="AI90" s="31"/>
      <c r="AS90" s="12">
        <v>163</v>
      </c>
    </row>
    <row r="91" spans="1:45" x14ac:dyDescent="0.2">
      <c r="A91" s="49">
        <v>2005</v>
      </c>
      <c r="E91" s="31">
        <v>2.26033862571057</v>
      </c>
      <c r="F91" s="31">
        <v>-0.20422726222961585</v>
      </c>
      <c r="G91" s="31">
        <v>69</v>
      </c>
      <c r="H91" s="31">
        <v>73</v>
      </c>
      <c r="I91" s="31">
        <v>0</v>
      </c>
      <c r="J91" s="31">
        <v>0</v>
      </c>
      <c r="K91" s="31">
        <v>0</v>
      </c>
      <c r="L91" s="31">
        <v>0</v>
      </c>
      <c r="M91" s="49">
        <f t="shared" si="1"/>
        <v>9.7366017929643889E-2</v>
      </c>
      <c r="N91" s="31">
        <v>7.7762726956842627</v>
      </c>
      <c r="O91" s="31"/>
      <c r="P91" s="65">
        <f t="shared" si="0"/>
        <v>7.5646017929643872E-2</v>
      </c>
      <c r="Q91" s="31">
        <v>7.9004322521223438</v>
      </c>
      <c r="R91" s="31"/>
      <c r="S91" s="52"/>
      <c r="U91" s="31"/>
      <c r="V91" s="32"/>
      <c r="W91" s="31"/>
      <c r="X91" s="31"/>
      <c r="Y91" s="32"/>
      <c r="Z91" s="5">
        <v>2.77</v>
      </c>
      <c r="AA91" s="31"/>
      <c r="AD91" s="31"/>
      <c r="AG91" s="31"/>
      <c r="AH91" s="31"/>
      <c r="AI91" s="31"/>
      <c r="AS91" s="12">
        <v>165</v>
      </c>
    </row>
    <row r="92" spans="1:45" x14ac:dyDescent="0.2">
      <c r="A92" s="49">
        <v>2005</v>
      </c>
      <c r="E92" s="31">
        <v>-1.8829203688222151</v>
      </c>
      <c r="F92" s="31">
        <v>-3.2102192224993589</v>
      </c>
      <c r="G92" s="31">
        <v>71</v>
      </c>
      <c r="H92" s="31">
        <v>75</v>
      </c>
      <c r="I92" s="31">
        <v>0</v>
      </c>
      <c r="J92" s="31">
        <v>0</v>
      </c>
      <c r="K92" s="31">
        <v>0</v>
      </c>
      <c r="L92" s="31">
        <v>0</v>
      </c>
      <c r="M92" s="49">
        <f t="shared" si="1"/>
        <v>-7.7028263913517872E-2</v>
      </c>
      <c r="N92" s="31">
        <v>7.6372167617659636</v>
      </c>
      <c r="O92" s="31"/>
      <c r="P92" s="65">
        <f t="shared" si="0"/>
        <v>-9.8748263913517889E-2</v>
      </c>
      <c r="Q92" s="31">
        <v>7.746038263321168</v>
      </c>
      <c r="R92" s="31"/>
      <c r="S92" s="52"/>
      <c r="U92" s="31"/>
      <c r="V92" s="32"/>
      <c r="Y92" s="32"/>
      <c r="Z92" s="8"/>
      <c r="AI92" s="31"/>
      <c r="AS92" s="12">
        <v>167</v>
      </c>
    </row>
    <row r="93" spans="1:45" x14ac:dyDescent="0.2">
      <c r="A93" s="49">
        <v>2006</v>
      </c>
      <c r="B93" s="11">
        <f>B87+1</f>
        <v>2006</v>
      </c>
      <c r="E93" s="31">
        <v>3.0658814435972364</v>
      </c>
      <c r="F93" s="31">
        <v>2.9662153490336509</v>
      </c>
      <c r="G93" s="31">
        <v>73</v>
      </c>
      <c r="H93" s="31">
        <v>77</v>
      </c>
      <c r="I93" s="31">
        <v>0</v>
      </c>
      <c r="J93" s="31">
        <v>0</v>
      </c>
      <c r="K93" s="31">
        <v>0</v>
      </c>
      <c r="L93" s="31">
        <v>0</v>
      </c>
      <c r="M93" s="49">
        <f t="shared" si="1"/>
        <v>0.1248704717720792</v>
      </c>
      <c r="N93" s="31">
        <v>7.7230914261151131</v>
      </c>
      <c r="O93" s="31"/>
      <c r="P93" s="65">
        <f t="shared" si="0"/>
        <v>0.10315047177207924</v>
      </c>
      <c r="Q93" s="31">
        <v>7.8166791821949753</v>
      </c>
      <c r="R93" s="31"/>
      <c r="S93" s="52"/>
      <c r="U93" s="31"/>
      <c r="V93" s="32"/>
      <c r="W93" s="31"/>
      <c r="X93" s="31"/>
      <c r="Y93" s="32"/>
      <c r="Z93" s="5">
        <v>2.42</v>
      </c>
      <c r="AA93" s="31"/>
      <c r="AD93" s="31"/>
      <c r="AG93" s="31"/>
      <c r="AH93" s="31"/>
      <c r="AI93" s="31"/>
      <c r="AS93" s="12">
        <v>169</v>
      </c>
    </row>
    <row r="94" spans="1:45" x14ac:dyDescent="0.2">
      <c r="A94" s="49">
        <v>2006</v>
      </c>
      <c r="B94" s="32"/>
      <c r="E94" s="31">
        <v>-3.5352113120673416</v>
      </c>
      <c r="F94" s="31">
        <v>-6.7135174706298848</v>
      </c>
      <c r="G94" s="31">
        <v>75</v>
      </c>
      <c r="H94" s="31">
        <v>79</v>
      </c>
      <c r="I94" s="31">
        <v>0</v>
      </c>
      <c r="J94" s="31">
        <v>0</v>
      </c>
      <c r="K94" s="31">
        <v>0</v>
      </c>
      <c r="L94" s="31">
        <v>0</v>
      </c>
      <c r="M94" s="49">
        <f t="shared" si="1"/>
        <v>-0.17949671492333413</v>
      </c>
      <c r="N94" s="31">
        <v>7.4916439076393644</v>
      </c>
      <c r="O94" s="31"/>
      <c r="P94" s="65">
        <f t="shared" si="0"/>
        <v>-0.20121671492333415</v>
      </c>
      <c r="Q94" s="31">
        <v>7.5700975516519398</v>
      </c>
      <c r="R94" s="31"/>
      <c r="S94" s="52"/>
      <c r="U94" s="31"/>
      <c r="V94" s="32"/>
      <c r="Y94" s="32"/>
      <c r="Z94" s="8"/>
      <c r="AI94" s="31"/>
      <c r="AS94" s="12">
        <v>171</v>
      </c>
    </row>
    <row r="95" spans="1:45" x14ac:dyDescent="0.2">
      <c r="A95" s="49">
        <v>2006</v>
      </c>
      <c r="B95" s="32"/>
      <c r="E95" s="31">
        <v>12.278763822138272</v>
      </c>
      <c r="F95" s="31">
        <v>6.0898192821841191</v>
      </c>
      <c r="G95" s="31">
        <v>77</v>
      </c>
      <c r="H95" s="31">
        <v>81</v>
      </c>
      <c r="I95" s="31">
        <v>0</v>
      </c>
      <c r="J95" s="31">
        <v>0</v>
      </c>
      <c r="K95" s="31">
        <v>0</v>
      </c>
      <c r="L95" s="31">
        <v>0</v>
      </c>
      <c r="M95" s="49">
        <f t="shared" si="1"/>
        <v>0.44278503493146243</v>
      </c>
      <c r="N95" s="31">
        <v>7.9140682648947571</v>
      </c>
      <c r="O95" s="31"/>
      <c r="P95" s="65">
        <f t="shared" si="0"/>
        <v>0.42106503493146241</v>
      </c>
      <c r="Q95" s="31">
        <v>7.977483093509572</v>
      </c>
      <c r="R95" s="31"/>
      <c r="S95" s="52"/>
      <c r="U95" s="31"/>
      <c r="V95" s="32"/>
      <c r="W95" s="31"/>
      <c r="X95" s="31"/>
      <c r="Y95" s="32"/>
      <c r="Z95" s="5">
        <v>1.8</v>
      </c>
      <c r="AA95" s="31"/>
      <c r="AD95" s="31"/>
      <c r="AG95" s="31"/>
      <c r="AH95" s="31"/>
      <c r="AI95" s="31"/>
      <c r="AS95" s="12">
        <v>173</v>
      </c>
    </row>
    <row r="96" spans="1:45" x14ac:dyDescent="0.2">
      <c r="A96" s="49">
        <v>2006</v>
      </c>
      <c r="B96" s="32"/>
      <c r="E96" s="31">
        <v>1.5130688505764673</v>
      </c>
      <c r="F96" s="31">
        <v>2.5970612628655716</v>
      </c>
      <c r="G96" s="31">
        <v>79</v>
      </c>
      <c r="H96" s="31">
        <v>83</v>
      </c>
      <c r="I96" s="31">
        <v>0</v>
      </c>
      <c r="J96" s="31">
        <v>0</v>
      </c>
      <c r="K96" s="31">
        <v>0</v>
      </c>
      <c r="L96" s="31">
        <v>0</v>
      </c>
      <c r="M96" s="49">
        <f t="shared" si="1"/>
        <v>3.6106113764648159E-2</v>
      </c>
      <c r="N96" s="31">
        <v>7.8715470570320401</v>
      </c>
      <c r="O96" s="31"/>
      <c r="P96" s="65">
        <f t="shared" si="0"/>
        <v>1.4386113764648201E-2</v>
      </c>
      <c r="Q96" s="31">
        <v>7.9200143364873803</v>
      </c>
      <c r="R96" s="31"/>
      <c r="S96" s="52"/>
      <c r="U96" s="31"/>
      <c r="V96" s="32"/>
      <c r="Y96" s="32"/>
      <c r="Z96" s="8"/>
      <c r="AI96" s="31"/>
      <c r="AS96" s="12">
        <v>175</v>
      </c>
    </row>
    <row r="97" spans="1:45" x14ac:dyDescent="0.2">
      <c r="A97" s="49">
        <v>2006</v>
      </c>
      <c r="B97" s="32"/>
      <c r="E97" s="31">
        <v>-3.7960436853521781E-2</v>
      </c>
      <c r="F97" s="31">
        <v>-2.9958210016411519</v>
      </c>
      <c r="G97" s="31">
        <v>81</v>
      </c>
      <c r="H97" s="31">
        <v>85</v>
      </c>
      <c r="I97" s="31">
        <v>0</v>
      </c>
      <c r="J97" s="31">
        <v>0</v>
      </c>
      <c r="K97" s="31">
        <v>0</v>
      </c>
      <c r="L97" s="31">
        <v>0</v>
      </c>
      <c r="M97" s="49">
        <f t="shared" si="1"/>
        <v>-6.6084505457456158E-2</v>
      </c>
      <c r="N97" s="31">
        <v>7.7509754854826145</v>
      </c>
      <c r="O97" s="31"/>
      <c r="P97" s="65">
        <f t="shared" si="0"/>
        <v>-8.7804505457456175E-2</v>
      </c>
      <c r="Q97" s="31">
        <v>7.7845827288894611</v>
      </c>
      <c r="R97" s="31"/>
      <c r="S97" s="52"/>
      <c r="U97" s="31"/>
      <c r="V97" s="32"/>
      <c r="W97" s="31"/>
      <c r="X97" s="31"/>
      <c r="Y97" s="32"/>
      <c r="Z97" s="5">
        <v>1.84</v>
      </c>
      <c r="AA97" s="31"/>
      <c r="AD97" s="31"/>
      <c r="AG97" s="31"/>
      <c r="AH97" s="31"/>
      <c r="AI97" s="31"/>
      <c r="AS97" s="12">
        <v>177</v>
      </c>
    </row>
    <row r="98" spans="1:45" x14ac:dyDescent="0.2">
      <c r="A98" s="49">
        <v>2006</v>
      </c>
      <c r="B98" s="32"/>
      <c r="E98" s="31">
        <v>-1.1970937958623844</v>
      </c>
      <c r="F98" s="31">
        <v>24.089615374490631</v>
      </c>
      <c r="G98" s="31">
        <v>83</v>
      </c>
      <c r="H98" s="31">
        <v>87</v>
      </c>
      <c r="I98" s="31">
        <v>0</v>
      </c>
      <c r="J98" s="31">
        <v>0</v>
      </c>
      <c r="K98" s="31">
        <v>0</v>
      </c>
      <c r="L98" s="31">
        <v>0</v>
      </c>
      <c r="M98" s="49">
        <f t="shared" si="1"/>
        <v>6.5528504163145623E-2</v>
      </c>
      <c r="N98" s="31">
        <v>7.7811827664667348</v>
      </c>
      <c r="O98" s="31"/>
      <c r="P98" s="65">
        <f t="shared" si="0"/>
        <v>4.3808504163145606E-2</v>
      </c>
      <c r="Q98" s="31">
        <v>7.8000139855016757</v>
      </c>
      <c r="R98" s="31"/>
      <c r="S98" s="52"/>
      <c r="U98" s="31"/>
      <c r="V98" s="32"/>
      <c r="Y98" s="32"/>
      <c r="Z98" s="8"/>
      <c r="AI98" s="31"/>
      <c r="AS98" s="12">
        <v>179</v>
      </c>
    </row>
    <row r="99" spans="1:45" x14ac:dyDescent="0.2">
      <c r="A99" s="49">
        <v>2007</v>
      </c>
      <c r="B99" s="11">
        <f>B93+1</f>
        <v>2007</v>
      </c>
      <c r="E99" s="31">
        <v>5.0744171320271461</v>
      </c>
      <c r="F99" s="31">
        <v>-19.738270904063121</v>
      </c>
      <c r="G99" s="31">
        <v>85</v>
      </c>
      <c r="H99" s="31">
        <v>89</v>
      </c>
      <c r="I99" s="31">
        <v>0</v>
      </c>
      <c r="J99" s="31">
        <v>0</v>
      </c>
      <c r="K99" s="31">
        <v>0</v>
      </c>
      <c r="L99" s="31">
        <v>0</v>
      </c>
      <c r="M99" s="49">
        <f t="shared" si="1"/>
        <v>-2.3862601467886768E-2</v>
      </c>
      <c r="N99" s="31">
        <v>7.7157360913798705</v>
      </c>
      <c r="O99" s="31"/>
      <c r="P99" s="65">
        <f t="shared" si="0"/>
        <v>-4.558260146788673E-2</v>
      </c>
      <c r="Q99" s="31">
        <v>7.7198720252914956</v>
      </c>
      <c r="R99" s="31"/>
      <c r="S99" s="52"/>
      <c r="U99" s="31"/>
      <c r="V99" s="32">
        <v>1999</v>
      </c>
      <c r="W99" s="31"/>
      <c r="X99" s="31"/>
      <c r="Y99" s="32"/>
      <c r="Z99" s="5">
        <v>1.93</v>
      </c>
      <c r="AA99" s="31"/>
      <c r="AD99" s="31"/>
      <c r="AG99" s="31"/>
      <c r="AH99" s="31"/>
      <c r="AI99" s="31"/>
      <c r="AS99" s="12">
        <v>181</v>
      </c>
    </row>
    <row r="100" spans="1:45" x14ac:dyDescent="0.2">
      <c r="A100" s="49">
        <v>2007</v>
      </c>
      <c r="B100" s="49"/>
      <c r="E100" s="31">
        <v>-7.357996226005878</v>
      </c>
      <c r="F100" s="31">
        <v>-3.9834669790175394</v>
      </c>
      <c r="G100" s="31">
        <v>87</v>
      </c>
      <c r="H100" s="31">
        <v>91</v>
      </c>
      <c r="I100" s="31">
        <v>0</v>
      </c>
      <c r="J100" s="31">
        <v>0</v>
      </c>
      <c r="K100" s="31">
        <v>0</v>
      </c>
      <c r="L100" s="31">
        <v>0</v>
      </c>
      <c r="M100" s="49">
        <f t="shared" si="1"/>
        <v>-0.35844807693386149</v>
      </c>
      <c r="N100" s="31">
        <v>7.3250476170989627</v>
      </c>
      <c r="O100" s="31"/>
      <c r="P100" s="65">
        <f t="shared" si="0"/>
        <v>-0.38016807693386151</v>
      </c>
      <c r="Q100" s="31">
        <v>7.3145659415582376</v>
      </c>
      <c r="R100" s="31"/>
      <c r="S100" s="52"/>
      <c r="U100" s="31"/>
      <c r="V100" s="32"/>
      <c r="Y100" s="32"/>
      <c r="Z100" s="8"/>
      <c r="AI100" s="31"/>
      <c r="AS100" s="12">
        <v>183</v>
      </c>
    </row>
    <row r="101" spans="1:45" x14ac:dyDescent="0.2">
      <c r="A101" s="49">
        <v>2007</v>
      </c>
      <c r="B101" s="49"/>
      <c r="E101" s="31">
        <v>7.4065935666270271</v>
      </c>
      <c r="F101" s="31">
        <v>4.0845762359349038</v>
      </c>
      <c r="G101" s="31">
        <v>89</v>
      </c>
      <c r="H101" s="31">
        <v>93</v>
      </c>
      <c r="I101" s="31">
        <v>0</v>
      </c>
      <c r="J101" s="31">
        <v>0</v>
      </c>
      <c r="K101" s="31">
        <v>0</v>
      </c>
      <c r="L101" s="31">
        <v>0</v>
      </c>
      <c r="M101" s="49">
        <f t="shared" si="1"/>
        <v>0.19563004936416384</v>
      </c>
      <c r="N101" s="31">
        <v>7.5317407461683539</v>
      </c>
      <c r="O101" s="31"/>
      <c r="P101" s="65">
        <f t="shared" si="0"/>
        <v>0.17391004936416388</v>
      </c>
      <c r="Q101" s="31">
        <v>7.5067162641601684</v>
      </c>
      <c r="R101" s="31"/>
      <c r="S101" s="52"/>
      <c r="U101" s="31"/>
      <c r="V101" s="32"/>
      <c r="W101" s="31"/>
      <c r="X101" s="31"/>
      <c r="Y101" s="32"/>
      <c r="Z101" s="5">
        <v>1.87</v>
      </c>
      <c r="AA101" s="31"/>
      <c r="AD101" s="31"/>
      <c r="AG101" s="31"/>
      <c r="AH101" s="31"/>
      <c r="AI101" s="31"/>
      <c r="AS101" s="12">
        <v>185</v>
      </c>
    </row>
    <row r="102" spans="1:45" x14ac:dyDescent="0.2">
      <c r="A102" s="49">
        <v>2007</v>
      </c>
      <c r="B102" s="49"/>
      <c r="E102" s="31">
        <v>9.1381932678098554</v>
      </c>
      <c r="F102" s="31">
        <v>1.3446085750047092</v>
      </c>
      <c r="G102" s="31">
        <v>91</v>
      </c>
      <c r="H102" s="31">
        <v>95</v>
      </c>
      <c r="I102" s="31">
        <v>0</v>
      </c>
      <c r="J102" s="31">
        <v>0</v>
      </c>
      <c r="K102" s="31">
        <v>0</v>
      </c>
      <c r="L102" s="31">
        <v>0</v>
      </c>
      <c r="M102" s="49">
        <f t="shared" si="1"/>
        <v>0.22618138499639653</v>
      </c>
      <c r="N102" s="31">
        <v>7.7249235824310443</v>
      </c>
      <c r="O102" s="31"/>
      <c r="P102" s="65">
        <f t="shared" si="0"/>
        <v>0.20446138499639652</v>
      </c>
      <c r="Q102" s="31">
        <v>7.6854283991011041</v>
      </c>
      <c r="R102" s="31"/>
      <c r="S102" s="57"/>
      <c r="U102" s="31"/>
      <c r="V102" s="32"/>
      <c r="Y102" s="32"/>
      <c r="Z102" s="8"/>
      <c r="AI102" s="31"/>
      <c r="AS102" s="12">
        <v>187</v>
      </c>
    </row>
    <row r="103" spans="1:45" x14ac:dyDescent="0.2">
      <c r="A103" s="49">
        <v>2007</v>
      </c>
      <c r="B103" s="49"/>
      <c r="E103" s="31">
        <v>-1.2411716388815726</v>
      </c>
      <c r="F103" s="31">
        <v>0.35208994525428228</v>
      </c>
      <c r="G103" s="31">
        <v>93</v>
      </c>
      <c r="H103" s="31">
        <v>97</v>
      </c>
      <c r="I103" s="31">
        <v>0</v>
      </c>
      <c r="J103" s="31">
        <v>0</v>
      </c>
      <c r="K103" s="31">
        <v>0</v>
      </c>
      <c r="L103" s="31">
        <v>0</v>
      </c>
      <c r="M103" s="49">
        <f t="shared" si="1"/>
        <v>-0.15028662904151086</v>
      </c>
      <c r="N103" s="31">
        <v>7.5228035895016374</v>
      </c>
      <c r="O103" s="31"/>
      <c r="P103" s="65">
        <f t="shared" si="0"/>
        <v>-0.17200662904151093</v>
      </c>
      <c r="Q103" s="31">
        <v>7.4689072726317276</v>
      </c>
      <c r="R103" s="31"/>
      <c r="S103" s="52"/>
      <c r="U103" s="31"/>
      <c r="V103" s="32"/>
      <c r="W103" s="31"/>
      <c r="X103" s="31"/>
      <c r="Y103" s="32"/>
      <c r="Z103" s="5">
        <v>1.92</v>
      </c>
      <c r="AA103" s="31"/>
      <c r="AD103" s="31"/>
      <c r="AG103" s="31"/>
      <c r="AH103" s="31"/>
      <c r="AI103" s="31"/>
      <c r="AS103" s="12">
        <v>189</v>
      </c>
    </row>
    <row r="104" spans="1:45" x14ac:dyDescent="0.2">
      <c r="A104" s="49">
        <v>2007</v>
      </c>
      <c r="B104" s="49"/>
      <c r="E104" s="31">
        <v>2.9881260466753301</v>
      </c>
      <c r="F104" s="31">
        <v>-0.8603194531180216</v>
      </c>
      <c r="G104" s="31">
        <v>95</v>
      </c>
      <c r="H104" s="31">
        <v>99</v>
      </c>
      <c r="I104" s="31">
        <v>0</v>
      </c>
      <c r="J104" s="31">
        <v>0</v>
      </c>
      <c r="K104" s="31">
        <v>0</v>
      </c>
      <c r="L104" s="31">
        <v>0</v>
      </c>
      <c r="M104" s="49">
        <f t="shared" si="1"/>
        <v>-2.3069154419982588E-2</v>
      </c>
      <c r="N104" s="31">
        <v>7.4818419001950254</v>
      </c>
      <c r="O104" s="31"/>
      <c r="P104" s="65">
        <f t="shared" si="0"/>
        <v>-4.4789154419982553E-2</v>
      </c>
      <c r="Q104" s="31">
        <v>7.4136116277731574</v>
      </c>
      <c r="R104" s="31"/>
      <c r="S104" s="52"/>
      <c r="U104" s="31"/>
      <c r="V104" s="32"/>
      <c r="Y104" s="32"/>
      <c r="Z104" s="8"/>
      <c r="AI104" s="31"/>
      <c r="AS104" s="12">
        <v>191</v>
      </c>
    </row>
    <row r="105" spans="1:45" x14ac:dyDescent="0.2">
      <c r="A105" s="49">
        <v>2008</v>
      </c>
      <c r="B105" s="11">
        <f>B99+1</f>
        <v>2008</v>
      </c>
      <c r="E105" s="31">
        <v>8.0560726401604157</v>
      </c>
      <c r="F105" s="31">
        <v>8.4085420159732127</v>
      </c>
      <c r="G105" s="31">
        <v>97</v>
      </c>
      <c r="H105" s="31">
        <v>101</v>
      </c>
      <c r="I105" s="31">
        <v>0</v>
      </c>
      <c r="J105" s="31">
        <v>0</v>
      </c>
      <c r="K105" s="31">
        <v>0</v>
      </c>
      <c r="L105" s="31">
        <v>0</v>
      </c>
      <c r="M105" s="49">
        <f t="shared" si="1"/>
        <v>0.2037925650844066</v>
      </c>
      <c r="N105" s="31">
        <v>7.6660879491737752</v>
      </c>
      <c r="O105" s="31"/>
      <c r="P105" s="65">
        <f t="shared" si="0"/>
        <v>0.18207256508440664</v>
      </c>
      <c r="Q105" s="31">
        <v>7.5835886453486907</v>
      </c>
      <c r="R105" s="31"/>
      <c r="S105" s="52"/>
      <c r="U105" s="31"/>
      <c r="V105" s="32"/>
      <c r="W105" s="31"/>
      <c r="X105" s="66">
        <v>1.81</v>
      </c>
      <c r="Y105" s="32"/>
      <c r="Z105" s="5">
        <v>1.81</v>
      </c>
      <c r="AA105" s="31"/>
      <c r="AD105" s="31"/>
      <c r="AG105" s="31"/>
      <c r="AH105" s="31"/>
      <c r="AI105" s="31"/>
      <c r="AS105" s="12">
        <v>193</v>
      </c>
    </row>
    <row r="106" spans="1:45" x14ac:dyDescent="0.2">
      <c r="A106" s="49">
        <v>2008</v>
      </c>
      <c r="B106" s="49"/>
      <c r="E106" s="31">
        <v>-0.94666548828497621</v>
      </c>
      <c r="F106" s="31">
        <v>4.6967704122496876</v>
      </c>
      <c r="G106" s="31">
        <v>99</v>
      </c>
      <c r="H106" s="11">
        <v>103</v>
      </c>
      <c r="I106" s="31">
        <v>0</v>
      </c>
      <c r="J106" s="31">
        <v>0</v>
      </c>
      <c r="K106" s="31">
        <v>0</v>
      </c>
      <c r="L106" s="31">
        <v>0</v>
      </c>
      <c r="M106" s="49">
        <f t="shared" si="1"/>
        <v>-0.14339946000633158</v>
      </c>
      <c r="N106" s="31">
        <v>7.4780331099627988</v>
      </c>
      <c r="O106" s="31"/>
      <c r="P106" s="65">
        <f t="shared" si="0"/>
        <v>-0.16511946000633154</v>
      </c>
      <c r="Q106" s="31">
        <v>7.3813275705196011</v>
      </c>
      <c r="R106" s="31"/>
      <c r="S106" s="52"/>
      <c r="U106" s="31"/>
      <c r="V106" s="32"/>
      <c r="Y106" s="32"/>
      <c r="Z106" s="8"/>
      <c r="AI106" s="31"/>
      <c r="AS106" s="12">
        <v>195</v>
      </c>
    </row>
    <row r="107" spans="1:45" x14ac:dyDescent="0.2">
      <c r="A107" s="49">
        <v>2008</v>
      </c>
      <c r="B107" s="49"/>
      <c r="F107" s="31"/>
      <c r="G107" s="31"/>
      <c r="I107" s="31">
        <v>0</v>
      </c>
      <c r="J107" s="31"/>
      <c r="V107" s="32"/>
      <c r="W107" s="31"/>
      <c r="X107" s="31">
        <v>2.2912391968219388</v>
      </c>
      <c r="Y107" s="54">
        <v>3.31</v>
      </c>
      <c r="Z107" s="5">
        <v>1.78</v>
      </c>
      <c r="AA107" s="31"/>
      <c r="AD107" s="31"/>
      <c r="AG107" s="31"/>
      <c r="AH107" s="31"/>
      <c r="AS107" s="12">
        <v>197</v>
      </c>
    </row>
    <row r="108" spans="1:45" x14ac:dyDescent="0.2">
      <c r="A108" s="49">
        <v>2008</v>
      </c>
      <c r="B108" s="49"/>
      <c r="I108" s="31"/>
      <c r="V108" s="32"/>
      <c r="Y108" s="54"/>
      <c r="Z108" s="8"/>
      <c r="AS108" s="12">
        <v>199</v>
      </c>
    </row>
    <row r="109" spans="1:45" x14ac:dyDescent="0.2">
      <c r="A109" s="49">
        <v>2008</v>
      </c>
      <c r="B109" s="49"/>
      <c r="V109" s="32"/>
      <c r="W109" s="66">
        <v>1.85</v>
      </c>
      <c r="X109" s="31">
        <v>2.8554902127502606</v>
      </c>
      <c r="Y109" s="54">
        <v>6.07</v>
      </c>
      <c r="Z109" s="5">
        <v>1.85</v>
      </c>
      <c r="AA109" s="31"/>
      <c r="AD109" s="31"/>
      <c r="AG109" s="31"/>
      <c r="AH109" s="31"/>
      <c r="AS109" s="12">
        <v>201</v>
      </c>
    </row>
    <row r="110" spans="1:45" x14ac:dyDescent="0.2">
      <c r="A110" s="49">
        <v>2008</v>
      </c>
      <c r="B110" s="49"/>
      <c r="V110" s="32"/>
      <c r="Y110" s="54">
        <v>5.7</v>
      </c>
      <c r="Z110" s="56"/>
    </row>
    <row r="111" spans="1:45" x14ac:dyDescent="0.2">
      <c r="V111" s="32">
        <v>2000</v>
      </c>
      <c r="W111" s="31">
        <v>2.5084689543985803</v>
      </c>
      <c r="X111" s="31">
        <v>3.4018145585692645</v>
      </c>
      <c r="Y111" s="55">
        <v>5.7</v>
      </c>
      <c r="Z111" s="51"/>
      <c r="AA111" s="12"/>
      <c r="AD111" s="12"/>
      <c r="AG111" s="12"/>
      <c r="AH111" s="50"/>
    </row>
    <row r="112" spans="1:45" x14ac:dyDescent="0.2">
      <c r="V112" s="32"/>
      <c r="Y112" s="56"/>
      <c r="Z112" s="51"/>
    </row>
    <row r="113" spans="22:34" x14ac:dyDescent="0.2">
      <c r="V113" s="32"/>
      <c r="W113" s="31">
        <v>2.6989558249376633</v>
      </c>
      <c r="X113" s="31">
        <v>3.5282577924816767</v>
      </c>
      <c r="Y113" s="52">
        <v>5.92</v>
      </c>
      <c r="Z113" s="51"/>
      <c r="AA113" s="12"/>
      <c r="AD113" s="12"/>
      <c r="AG113" s="12"/>
      <c r="AH113" s="31"/>
    </row>
    <row r="114" spans="22:34" x14ac:dyDescent="0.2">
      <c r="V114" s="32"/>
      <c r="Y114" s="56"/>
      <c r="Z114" s="51"/>
    </row>
    <row r="115" spans="22:34" x14ac:dyDescent="0.2">
      <c r="V115" s="32"/>
      <c r="W115" s="31">
        <v>3.5050426932901755</v>
      </c>
      <c r="X115" s="31">
        <v>4.2865654057074059</v>
      </c>
      <c r="Y115" s="52">
        <v>5.67</v>
      </c>
      <c r="Z115" s="51"/>
      <c r="AA115" s="12"/>
      <c r="AD115" s="12"/>
      <c r="AG115" s="12"/>
      <c r="AH115" s="31"/>
    </row>
    <row r="116" spans="22:34" x14ac:dyDescent="0.2">
      <c r="V116" s="32"/>
      <c r="Y116" s="56"/>
      <c r="Z116" s="51"/>
    </row>
    <row r="117" spans="22:34" x14ac:dyDescent="0.2">
      <c r="V117" s="32"/>
      <c r="W117" s="31">
        <v>3.7259483054339526</v>
      </c>
      <c r="X117" s="31">
        <v>4.4680130338338309</v>
      </c>
      <c r="Y117" s="52">
        <v>5.39</v>
      </c>
      <c r="Z117" s="51"/>
      <c r="AA117" s="12"/>
      <c r="AD117" s="12"/>
      <c r="AG117" s="12"/>
      <c r="AH117" s="31"/>
    </row>
    <row r="118" spans="22:34" x14ac:dyDescent="0.2">
      <c r="V118" s="32"/>
      <c r="Y118" s="56"/>
      <c r="Z118" s="51"/>
    </row>
    <row r="119" spans="22:34" x14ac:dyDescent="0.2">
      <c r="V119" s="32"/>
      <c r="W119" s="31">
        <v>3.8072271584336304</v>
      </c>
      <c r="X119" s="31">
        <v>4.5149213072226182</v>
      </c>
      <c r="Y119" s="52">
        <v>5.17</v>
      </c>
      <c r="Z119" s="51"/>
      <c r="AA119" s="12"/>
      <c r="AD119" s="12"/>
      <c r="AG119" s="12"/>
      <c r="AH119" s="31"/>
    </row>
    <row r="120" spans="22:34" x14ac:dyDescent="0.2">
      <c r="V120" s="32"/>
      <c r="Y120" s="56"/>
      <c r="Z120" s="51"/>
    </row>
    <row r="121" spans="22:34" x14ac:dyDescent="0.2">
      <c r="V121" s="32"/>
      <c r="W121" s="31">
        <v>4.1785816466907768</v>
      </c>
      <c r="X121" s="31">
        <v>4.85535013909469</v>
      </c>
      <c r="Y121" s="52">
        <v>5.18</v>
      </c>
      <c r="Z121" s="51"/>
      <c r="AA121" s="12"/>
      <c r="AD121" s="12"/>
      <c r="AG121" s="12"/>
      <c r="AH121" s="31"/>
    </row>
    <row r="122" spans="22:34" x14ac:dyDescent="0.2">
      <c r="V122" s="32"/>
      <c r="Y122" s="56"/>
      <c r="Z122" s="51"/>
    </row>
    <row r="123" spans="22:34" x14ac:dyDescent="0.2">
      <c r="V123" s="32">
        <v>2001</v>
      </c>
      <c r="W123" s="31">
        <v>4.5286164175280588</v>
      </c>
      <c r="X123" s="31">
        <v>5.1769535830164015</v>
      </c>
      <c r="Y123" s="52">
        <v>5.73</v>
      </c>
      <c r="Z123" s="51"/>
      <c r="AA123" s="12"/>
      <c r="AD123" s="12"/>
      <c r="AG123" s="12"/>
      <c r="AH123" s="31"/>
    </row>
    <row r="124" spans="22:34" x14ac:dyDescent="0.2">
      <c r="V124" s="32"/>
      <c r="Y124" s="56"/>
      <c r="Z124" s="51"/>
    </row>
    <row r="125" spans="22:34" x14ac:dyDescent="0.2">
      <c r="V125" s="32"/>
      <c r="W125" s="31">
        <v>4.6797629830269978</v>
      </c>
      <c r="X125" s="31">
        <v>5.3015627637437781</v>
      </c>
      <c r="Y125" s="52">
        <v>5.51</v>
      </c>
      <c r="Z125" s="51"/>
      <c r="AA125" s="12"/>
      <c r="AD125" s="12"/>
      <c r="AG125" s="12"/>
      <c r="AH125" s="31"/>
    </row>
    <row r="126" spans="22:34" x14ac:dyDescent="0.2">
      <c r="V126" s="32"/>
      <c r="Y126" s="56"/>
      <c r="Z126" s="51"/>
    </row>
    <row r="127" spans="22:34" x14ac:dyDescent="0.2">
      <c r="V127" s="32"/>
      <c r="W127" s="31">
        <v>4.9774313049351964</v>
      </c>
      <c r="X127" s="31">
        <v>5.5741838058063573</v>
      </c>
      <c r="Y127" s="52">
        <v>5.42</v>
      </c>
      <c r="Z127" s="51"/>
      <c r="AA127" s="12"/>
      <c r="AD127" s="12"/>
      <c r="AG127" s="12"/>
      <c r="AH127" s="31"/>
    </row>
    <row r="128" spans="22:34" x14ac:dyDescent="0.2">
      <c r="V128" s="32"/>
      <c r="Y128" s="56"/>
      <c r="Z128" s="51"/>
    </row>
    <row r="129" spans="22:34" x14ac:dyDescent="0.2">
      <c r="V129" s="32"/>
      <c r="W129" s="31">
        <v>5.3315242590125278</v>
      </c>
      <c r="X129" s="31">
        <v>5.9044346891533666</v>
      </c>
      <c r="Y129" s="52">
        <v>5.58</v>
      </c>
      <c r="Z129" s="51"/>
      <c r="AA129" s="12"/>
      <c r="AD129" s="12"/>
      <c r="AG129" s="12"/>
      <c r="AH129" s="31"/>
    </row>
    <row r="130" spans="22:34" x14ac:dyDescent="0.2">
      <c r="V130" s="32"/>
      <c r="Y130" s="56"/>
      <c r="Z130" s="51"/>
    </row>
    <row r="131" spans="22:34" x14ac:dyDescent="0.2">
      <c r="V131" s="32"/>
      <c r="W131" s="31">
        <v>5.7856187826823122</v>
      </c>
      <c r="X131" s="31">
        <v>6.3356836992509917</v>
      </c>
      <c r="Y131" s="52">
        <v>5.76</v>
      </c>
      <c r="Z131" s="51"/>
      <c r="AA131" s="12"/>
      <c r="AD131" s="12"/>
      <c r="AG131" s="12"/>
      <c r="AH131" s="31"/>
    </row>
    <row r="132" spans="22:34" x14ac:dyDescent="0.2">
      <c r="V132" s="32"/>
      <c r="Y132" s="56"/>
      <c r="Z132" s="51"/>
    </row>
    <row r="133" spans="22:34" x14ac:dyDescent="0.2">
      <c r="V133" s="32"/>
      <c r="W133" s="31">
        <v>5.8316256956341839</v>
      </c>
      <c r="X133" s="31">
        <v>6.3596841568423859</v>
      </c>
      <c r="Y133" s="52">
        <v>5.99</v>
      </c>
      <c r="Z133" s="51"/>
      <c r="AA133" s="12"/>
      <c r="AD133" s="12"/>
      <c r="AG133" s="12"/>
      <c r="AH133" s="31"/>
    </row>
    <row r="134" spans="22:34" x14ac:dyDescent="0.2">
      <c r="V134" s="32"/>
      <c r="Y134" s="56"/>
      <c r="Z134" s="51"/>
    </row>
    <row r="135" spans="22:34" x14ac:dyDescent="0.2">
      <c r="V135" s="32">
        <v>2002</v>
      </c>
      <c r="W135" s="31">
        <v>6.0886848746855131</v>
      </c>
      <c r="X135" s="31">
        <v>6.5954540536341204</v>
      </c>
      <c r="Y135" s="52">
        <v>6.07</v>
      </c>
      <c r="Z135" s="51"/>
      <c r="AA135" s="12"/>
      <c r="AD135" s="12"/>
      <c r="AG135" s="12"/>
      <c r="AH135" s="31"/>
    </row>
    <row r="136" spans="22:34" x14ac:dyDescent="0.2">
      <c r="V136" s="32"/>
      <c r="Y136" s="56"/>
      <c r="Z136" s="51"/>
    </row>
    <row r="137" spans="22:34" x14ac:dyDescent="0.2">
      <c r="V137" s="32"/>
      <c r="W137" s="31">
        <v>6.0749147854881125</v>
      </c>
      <c r="X137" s="31">
        <v>6.5610155385700661</v>
      </c>
      <c r="Y137" s="52">
        <v>5.84</v>
      </c>
      <c r="Z137" s="51"/>
      <c r="AA137" s="12"/>
      <c r="AD137" s="12"/>
      <c r="AG137" s="12"/>
      <c r="AH137" s="31"/>
    </row>
    <row r="138" spans="22:34" x14ac:dyDescent="0.2">
      <c r="V138" s="32"/>
      <c r="Y138" s="56"/>
      <c r="Z138" s="51"/>
    </row>
    <row r="139" spans="22:34" x14ac:dyDescent="0.2">
      <c r="V139" s="32"/>
      <c r="W139" s="31">
        <v>6.3353987702637804</v>
      </c>
      <c r="X139" s="31">
        <v>6.8013744752672647</v>
      </c>
      <c r="Y139" s="52">
        <v>5.93</v>
      </c>
      <c r="Z139" s="51"/>
      <c r="AA139" s="12"/>
      <c r="AD139" s="12"/>
      <c r="AG139" s="12"/>
      <c r="AH139" s="31"/>
    </row>
    <row r="140" spans="22:34" x14ac:dyDescent="0.2">
      <c r="V140" s="32"/>
      <c r="Y140" s="56"/>
      <c r="Z140" s="51"/>
    </row>
    <row r="141" spans="22:34" x14ac:dyDescent="0.2">
      <c r="V141" s="32"/>
      <c r="W141" s="31">
        <v>6.4416190002117819</v>
      </c>
      <c r="X141" s="31">
        <v>6.8879497465962265</v>
      </c>
      <c r="Y141" s="52">
        <v>5.89</v>
      </c>
      <c r="Z141" s="51"/>
      <c r="AA141" s="12"/>
      <c r="AD141" s="12"/>
      <c r="AG141" s="12"/>
      <c r="AH141" s="31"/>
    </row>
    <row r="142" spans="22:34" x14ac:dyDescent="0.2">
      <c r="V142" s="32"/>
      <c r="Y142" s="56"/>
      <c r="Z142" s="51"/>
    </row>
    <row r="143" spans="22:34" x14ac:dyDescent="0.2">
      <c r="V143" s="32"/>
      <c r="W143" s="31">
        <v>6.598735077003389</v>
      </c>
      <c r="X143" s="31">
        <v>7.0258485619452591</v>
      </c>
      <c r="Y143" s="52">
        <v>6.23</v>
      </c>
      <c r="Z143" s="51"/>
      <c r="AA143" s="12"/>
      <c r="AD143" s="12"/>
      <c r="AG143" s="12"/>
      <c r="AH143" s="31"/>
    </row>
    <row r="144" spans="22:34" x14ac:dyDescent="0.2">
      <c r="V144" s="32"/>
      <c r="Y144" s="56"/>
      <c r="Z144" s="51"/>
    </row>
    <row r="145" spans="22:34" x14ac:dyDescent="0.2">
      <c r="V145" s="32"/>
      <c r="W145" s="31">
        <v>6.7358256577139839</v>
      </c>
      <c r="X145" s="31">
        <v>7.1441056940180889</v>
      </c>
      <c r="Y145" s="52">
        <v>6.36</v>
      </c>
      <c r="Z145" s="51"/>
      <c r="AA145" s="12"/>
      <c r="AD145" s="12"/>
      <c r="AG145" s="12"/>
      <c r="AH145" s="31"/>
    </row>
    <row r="146" spans="22:34" x14ac:dyDescent="0.2">
      <c r="V146" s="32"/>
      <c r="Y146" s="56"/>
      <c r="Z146" s="51"/>
    </row>
    <row r="147" spans="22:34" x14ac:dyDescent="0.2">
      <c r="V147" s="32">
        <v>2003</v>
      </c>
      <c r="W147" s="31">
        <v>6.8607173778693982</v>
      </c>
      <c r="X147" s="31">
        <v>7.2505106360214251</v>
      </c>
      <c r="Y147" s="52">
        <v>6.21</v>
      </c>
      <c r="Z147" s="51"/>
      <c r="AA147" s="12"/>
      <c r="AD147" s="12"/>
      <c r="AG147" s="12"/>
      <c r="AH147" s="31"/>
    </row>
    <row r="148" spans="22:34" x14ac:dyDescent="0.2">
      <c r="V148" s="32"/>
      <c r="Y148" s="56"/>
      <c r="Z148" s="51"/>
    </row>
    <row r="149" spans="22:34" x14ac:dyDescent="0.2">
      <c r="V149" s="32"/>
      <c r="W149" s="31">
        <v>6.6581040655114743</v>
      </c>
      <c r="X149" s="31">
        <v>7.0297254869611061</v>
      </c>
      <c r="Y149" s="52">
        <v>5.97</v>
      </c>
      <c r="Z149" s="51"/>
      <c r="AA149" s="12"/>
      <c r="AD149" s="12"/>
      <c r="AG149" s="12"/>
      <c r="AH149" s="31"/>
    </row>
    <row r="150" spans="22:34" x14ac:dyDescent="0.2">
      <c r="V150" s="32"/>
      <c r="Y150" s="56"/>
      <c r="Z150" s="51"/>
    </row>
    <row r="151" spans="22:34" x14ac:dyDescent="0.2">
      <c r="V151" s="32"/>
      <c r="W151" s="31">
        <v>6.789824336928481</v>
      </c>
      <c r="X151" s="31">
        <v>7.1435615318043748</v>
      </c>
      <c r="Y151" s="52">
        <v>5.98</v>
      </c>
      <c r="Z151" s="51"/>
      <c r="AA151" s="12"/>
      <c r="AD151" s="12"/>
      <c r="AG151" s="12"/>
      <c r="AH151" s="31"/>
    </row>
    <row r="152" spans="22:34" x14ac:dyDescent="0.2">
      <c r="V152" s="32"/>
      <c r="Y152" s="56"/>
      <c r="Z152" s="51"/>
    </row>
    <row r="153" spans="22:34" x14ac:dyDescent="0.2">
      <c r="V153" s="32"/>
      <c r="W153" s="31">
        <v>7.0465724855617893</v>
      </c>
      <c r="X153" s="31">
        <v>7.3826893432796643</v>
      </c>
      <c r="Y153" s="52">
        <v>6</v>
      </c>
      <c r="Z153" s="51"/>
      <c r="AA153" s="12"/>
      <c r="AD153" s="12"/>
      <c r="AG153" s="12"/>
      <c r="AH153" s="31"/>
    </row>
    <row r="154" spans="22:34" x14ac:dyDescent="0.2">
      <c r="V154" s="32"/>
      <c r="Y154" s="56"/>
      <c r="Z154" s="51"/>
    </row>
    <row r="155" spans="22:34" x14ac:dyDescent="0.2">
      <c r="V155" s="32"/>
      <c r="W155" s="31">
        <v>7.3005357068895904</v>
      </c>
      <c r="X155" s="31">
        <v>7.619275388989565</v>
      </c>
      <c r="Y155" s="56"/>
      <c r="Z155" s="51"/>
      <c r="AA155" s="12"/>
      <c r="AD155" s="12"/>
      <c r="AG155" s="12"/>
      <c r="AH155" s="31"/>
    </row>
    <row r="156" spans="22:34" x14ac:dyDescent="0.2">
      <c r="V156" s="32"/>
      <c r="Y156" s="56"/>
      <c r="Z156" s="51"/>
    </row>
    <row r="157" spans="22:34" x14ac:dyDescent="0.2">
      <c r="V157" s="32"/>
      <c r="W157" s="31">
        <v>7.2510494802855696</v>
      </c>
      <c r="X157" s="31">
        <v>7.552636922838583</v>
      </c>
      <c r="Y157" s="52">
        <v>6.24</v>
      </c>
      <c r="Z157" s="51"/>
      <c r="AA157" s="12"/>
      <c r="AD157" s="12"/>
      <c r="AG157" s="12"/>
      <c r="AH157" s="31"/>
    </row>
    <row r="158" spans="22:34" x14ac:dyDescent="0.2">
      <c r="V158" s="32"/>
      <c r="Y158" s="56"/>
      <c r="Z158" s="51"/>
    </row>
    <row r="159" spans="22:34" x14ac:dyDescent="0.2">
      <c r="V159" s="32">
        <v>2004</v>
      </c>
      <c r="W159" s="31">
        <v>7.6379895743734902</v>
      </c>
      <c r="X159" s="31">
        <v>7.9226335969804378</v>
      </c>
      <c r="Y159" s="52">
        <v>6.43</v>
      </c>
      <c r="Z159" s="51"/>
      <c r="AA159" s="12"/>
      <c r="AD159" s="12"/>
      <c r="AG159" s="12"/>
      <c r="AH159" s="31"/>
    </row>
    <row r="160" spans="22:34" x14ac:dyDescent="0.2">
      <c r="V160" s="32"/>
      <c r="Y160" s="56"/>
      <c r="Z160" s="51"/>
    </row>
    <row r="161" spans="22:34" x14ac:dyDescent="0.2">
      <c r="V161" s="32"/>
      <c r="W161" s="31">
        <v>7.6270263528474977</v>
      </c>
      <c r="X161" s="31">
        <v>7.8949214490461586</v>
      </c>
      <c r="Y161" s="52">
        <v>6.18</v>
      </c>
      <c r="Z161" s="51"/>
      <c r="AA161" s="12"/>
      <c r="AD161" s="12"/>
      <c r="AG161" s="12"/>
      <c r="AH161" s="31"/>
    </row>
    <row r="162" spans="22:34" x14ac:dyDescent="0.2">
      <c r="V162" s="32"/>
      <c r="Y162" s="56"/>
      <c r="Z162" s="51"/>
    </row>
    <row r="163" spans="22:34" x14ac:dyDescent="0.2">
      <c r="V163" s="32"/>
      <c r="W163" s="31">
        <v>7.5759576902142749</v>
      </c>
      <c r="X163" s="31">
        <v>7.8272855576199607</v>
      </c>
      <c r="Y163" s="52">
        <v>5.93</v>
      </c>
      <c r="Z163" s="51"/>
      <c r="AA163" s="12"/>
      <c r="AD163" s="12"/>
      <c r="AG163" s="12"/>
      <c r="AH163" s="31"/>
    </row>
    <row r="164" spans="22:34" x14ac:dyDescent="0.2">
      <c r="V164" s="32"/>
      <c r="Y164" s="56"/>
      <c r="Z164" s="51"/>
    </row>
    <row r="165" spans="22:34" x14ac:dyDescent="0.2">
      <c r="V165" s="32"/>
      <c r="W165" s="31">
        <v>7.6057943073391625</v>
      </c>
      <c r="X165" s="31">
        <v>7.8407251634505783</v>
      </c>
      <c r="Y165" s="52">
        <v>5.86</v>
      </c>
      <c r="Z165" s="51"/>
      <c r="AA165" s="12"/>
      <c r="AD165" s="12"/>
      <c r="AG165" s="12"/>
      <c r="AH165" s="31"/>
    </row>
    <row r="166" spans="22:34" x14ac:dyDescent="0.2">
      <c r="V166" s="32"/>
      <c r="Y166" s="56"/>
      <c r="Z166" s="51"/>
    </row>
    <row r="167" spans="22:34" x14ac:dyDescent="0.2">
      <c r="V167" s="32"/>
      <c r="W167" s="31">
        <v>7.5133788933854477</v>
      </c>
      <c r="X167" s="31">
        <v>7.7320726135646121</v>
      </c>
      <c r="Y167" s="52">
        <v>5.83</v>
      </c>
      <c r="Z167" s="51"/>
      <c r="AA167" s="12"/>
      <c r="AD167" s="12"/>
      <c r="AG167" s="12"/>
      <c r="AH167" s="31"/>
    </row>
    <row r="168" spans="22:34" x14ac:dyDescent="0.2">
      <c r="V168" s="32"/>
      <c r="Y168" s="56"/>
      <c r="Z168" s="51"/>
    </row>
    <row r="169" spans="22:34" x14ac:dyDescent="0.2">
      <c r="V169" s="32"/>
      <c r="W169" s="31">
        <v>7.571625676975354</v>
      </c>
      <c r="X169" s="31">
        <v>7.7742327838715104</v>
      </c>
      <c r="Y169" s="52">
        <v>5.5</v>
      </c>
      <c r="Z169" s="51"/>
      <c r="AA169" s="12"/>
      <c r="AD169" s="12"/>
      <c r="AG169" s="12"/>
      <c r="AH169" s="31"/>
    </row>
    <row r="170" spans="22:34" x14ac:dyDescent="0.2">
      <c r="V170" s="32"/>
      <c r="Y170" s="56"/>
      <c r="Z170" s="51"/>
    </row>
    <row r="171" spans="22:34" x14ac:dyDescent="0.2">
      <c r="V171" s="32">
        <v>2005</v>
      </c>
      <c r="W171" s="31">
        <v>7.4542551585211836</v>
      </c>
      <c r="X171" s="31">
        <v>7.6409176865932347</v>
      </c>
      <c r="Y171" s="52">
        <v>5.8</v>
      </c>
      <c r="Z171" s="51"/>
      <c r="AA171" s="12"/>
      <c r="AD171" s="12"/>
      <c r="AG171" s="12"/>
      <c r="AH171" s="31"/>
    </row>
    <row r="172" spans="22:34" x14ac:dyDescent="0.2">
      <c r="V172" s="32"/>
      <c r="Y172" s="56"/>
      <c r="Z172" s="51"/>
    </row>
    <row r="173" spans="22:34" x14ac:dyDescent="0.2">
      <c r="V173" s="32"/>
      <c r="W173" s="31">
        <v>7.4144384690385188</v>
      </c>
      <c r="X173" s="31">
        <v>7.5852907234350164</v>
      </c>
      <c r="Y173" s="52">
        <v>5.6</v>
      </c>
      <c r="Z173" s="51"/>
      <c r="AA173" s="12"/>
      <c r="AD173" s="12"/>
      <c r="AG173" s="12"/>
      <c r="AH173" s="31"/>
    </row>
    <row r="174" spans="22:34" x14ac:dyDescent="0.2">
      <c r="V174" s="32"/>
      <c r="Y174" s="56"/>
      <c r="Z174" s="51"/>
    </row>
    <row r="175" spans="22:34" x14ac:dyDescent="0.2">
      <c r="V175" s="32"/>
      <c r="W175" s="31">
        <v>7.6198652733254733</v>
      </c>
      <c r="X175" s="31">
        <v>7.7750344989116851</v>
      </c>
      <c r="Y175" s="52">
        <v>5.7</v>
      </c>
      <c r="Z175" s="51"/>
      <c r="AA175" s="12"/>
      <c r="AD175" s="12"/>
      <c r="AG175" s="12"/>
      <c r="AH175" s="31"/>
    </row>
    <row r="176" spans="22:34" x14ac:dyDescent="0.2">
      <c r="V176" s="32"/>
      <c r="Y176" s="56"/>
      <c r="Z176" s="51"/>
    </row>
    <row r="177" spans="22:34" x14ac:dyDescent="0.2">
      <c r="V177" s="32"/>
      <c r="W177" s="31">
        <v>7.7491177617139879</v>
      </c>
      <c r="X177" s="31">
        <v>7.8887247352751908</v>
      </c>
      <c r="Y177" s="52">
        <v>5.8</v>
      </c>
      <c r="Z177" s="51"/>
      <c r="AA177" s="12"/>
      <c r="AD177" s="12"/>
      <c r="AG177" s="12"/>
      <c r="AH177" s="31"/>
    </row>
    <row r="178" spans="22:34" x14ac:dyDescent="0.2">
      <c r="V178" s="32"/>
      <c r="Y178" s="56"/>
      <c r="Z178" s="51"/>
    </row>
    <row r="179" spans="22:34" x14ac:dyDescent="0.2">
      <c r="V179" s="32"/>
      <c r="W179" s="31">
        <v>7.7762726956842627</v>
      </c>
      <c r="X179" s="31">
        <v>7.9004322521223438</v>
      </c>
      <c r="Y179" s="52">
        <v>5.9</v>
      </c>
      <c r="Z179" s="51"/>
      <c r="AA179" s="12"/>
      <c r="AD179" s="12"/>
      <c r="AG179" s="12"/>
      <c r="AH179" s="31"/>
    </row>
    <row r="180" spans="22:34" x14ac:dyDescent="0.2">
      <c r="V180" s="32"/>
      <c r="Y180" s="56"/>
      <c r="Z180" s="51"/>
    </row>
    <row r="181" spans="22:34" x14ac:dyDescent="0.2">
      <c r="V181" s="32"/>
      <c r="W181" s="31">
        <v>7.6372167617659636</v>
      </c>
      <c r="X181" s="31">
        <v>7.746038263321168</v>
      </c>
      <c r="Y181" s="52">
        <v>6</v>
      </c>
      <c r="Z181" s="51"/>
      <c r="AA181" s="12"/>
      <c r="AD181" s="12"/>
      <c r="AG181" s="12"/>
      <c r="AH181" s="31"/>
    </row>
    <row r="182" spans="22:34" x14ac:dyDescent="0.2">
      <c r="V182" s="32"/>
      <c r="Y182" s="56"/>
      <c r="Z182" s="51"/>
    </row>
    <row r="183" spans="22:34" x14ac:dyDescent="0.2">
      <c r="V183" s="32">
        <v>2006</v>
      </c>
      <c r="W183" s="31">
        <v>7.7230914261151131</v>
      </c>
      <c r="X183" s="31">
        <v>7.8166791821949753</v>
      </c>
      <c r="Y183" s="52">
        <v>6</v>
      </c>
      <c r="Z183" s="51"/>
      <c r="AA183" s="12"/>
      <c r="AD183" s="12"/>
      <c r="AG183" s="12"/>
      <c r="AH183" s="31"/>
    </row>
    <row r="184" spans="22:34" x14ac:dyDescent="0.2">
      <c r="V184" s="32"/>
      <c r="Y184" s="56"/>
      <c r="Z184" s="51"/>
    </row>
    <row r="185" spans="22:34" x14ac:dyDescent="0.2">
      <c r="V185" s="32"/>
      <c r="W185" s="31">
        <v>7.4916439076393644</v>
      </c>
      <c r="X185" s="31">
        <v>7.5700975516519398</v>
      </c>
      <c r="Y185" s="52">
        <v>6.1</v>
      </c>
      <c r="Z185" s="51"/>
      <c r="AA185" s="12"/>
      <c r="AD185" s="12"/>
      <c r="AG185" s="12"/>
      <c r="AH185" s="31"/>
    </row>
    <row r="186" spans="22:34" x14ac:dyDescent="0.2">
      <c r="V186" s="32"/>
      <c r="Y186" s="56"/>
      <c r="Z186" s="51"/>
    </row>
    <row r="187" spans="22:34" x14ac:dyDescent="0.2">
      <c r="V187" s="32"/>
      <c r="W187" s="31">
        <v>7.9140682648947571</v>
      </c>
      <c r="X187" s="31">
        <v>7.977483093509572</v>
      </c>
      <c r="Y187" s="52">
        <v>6.2</v>
      </c>
      <c r="Z187" s="51"/>
      <c r="AA187" s="12"/>
      <c r="AD187" s="12"/>
      <c r="AG187" s="12"/>
      <c r="AH187" s="31"/>
    </row>
    <row r="188" spans="22:34" x14ac:dyDescent="0.2">
      <c r="V188" s="32"/>
      <c r="Y188" s="56"/>
      <c r="Z188" s="51"/>
    </row>
    <row r="189" spans="22:34" x14ac:dyDescent="0.2">
      <c r="V189" s="32"/>
      <c r="W189" s="31">
        <v>7.8715470570320401</v>
      </c>
      <c r="X189" s="31">
        <v>7.9200143364873803</v>
      </c>
      <c r="Y189" s="52">
        <v>6.4</v>
      </c>
      <c r="Z189" s="51"/>
      <c r="AA189" s="12"/>
      <c r="AD189" s="12"/>
      <c r="AG189" s="12"/>
      <c r="AH189" s="31"/>
    </row>
    <row r="190" spans="22:34" x14ac:dyDescent="0.2">
      <c r="V190" s="32"/>
      <c r="Y190" s="56"/>
      <c r="Z190" s="51"/>
    </row>
    <row r="191" spans="22:34" x14ac:dyDescent="0.2">
      <c r="V191" s="32"/>
      <c r="W191" s="31">
        <v>7.7509754854826145</v>
      </c>
      <c r="X191" s="31">
        <v>7.7845827288894611</v>
      </c>
      <c r="Y191" s="52">
        <v>6.4</v>
      </c>
      <c r="Z191" s="51"/>
      <c r="AA191" s="12"/>
      <c r="AD191" s="12"/>
      <c r="AG191" s="12"/>
      <c r="AH191" s="31"/>
    </row>
    <row r="192" spans="22:34" x14ac:dyDescent="0.2">
      <c r="V192" s="32"/>
      <c r="Y192" s="56"/>
      <c r="Z192" s="51"/>
    </row>
    <row r="193" spans="22:34" x14ac:dyDescent="0.2">
      <c r="V193" s="32"/>
      <c r="W193" s="31">
        <v>7.7811827664667348</v>
      </c>
      <c r="X193" s="31">
        <v>7.8000139855016757</v>
      </c>
      <c r="Y193" s="52">
        <v>6.5</v>
      </c>
      <c r="Z193" s="51"/>
      <c r="AA193" s="12"/>
      <c r="AD193" s="12"/>
      <c r="AG193" s="12"/>
      <c r="AH193" s="31"/>
    </row>
    <row r="194" spans="22:34" x14ac:dyDescent="0.2">
      <c r="V194" s="32"/>
      <c r="Y194" s="56"/>
      <c r="Z194" s="51"/>
    </row>
    <row r="195" spans="22:34" x14ac:dyDescent="0.2">
      <c r="V195" s="32">
        <v>2007</v>
      </c>
      <c r="W195" s="31">
        <v>7.7157360913798705</v>
      </c>
      <c r="X195" s="31">
        <v>7.7198720252914956</v>
      </c>
      <c r="Y195" s="52">
        <v>6.6</v>
      </c>
      <c r="Z195" s="51"/>
      <c r="AA195" s="12"/>
      <c r="AD195" s="12"/>
      <c r="AG195" s="12"/>
      <c r="AH195" s="31"/>
    </row>
    <row r="196" spans="22:34" x14ac:dyDescent="0.2">
      <c r="V196" s="32"/>
      <c r="Y196" s="56"/>
      <c r="Z196" s="51"/>
    </row>
    <row r="197" spans="22:34" x14ac:dyDescent="0.2">
      <c r="V197" s="32"/>
      <c r="W197" s="31">
        <v>7.3250476170989627</v>
      </c>
      <c r="X197" s="31">
        <v>7.3145659415582376</v>
      </c>
      <c r="Y197" s="52">
        <v>6.5</v>
      </c>
      <c r="Z197" s="51"/>
      <c r="AA197" s="12"/>
      <c r="AD197" s="12"/>
      <c r="AG197" s="12"/>
      <c r="AH197" s="31"/>
    </row>
    <row r="198" spans="22:34" x14ac:dyDescent="0.2">
      <c r="V198" s="32"/>
      <c r="Y198" s="56"/>
      <c r="Z198" s="51"/>
    </row>
    <row r="199" spans="22:34" x14ac:dyDescent="0.2">
      <c r="V199" s="32"/>
      <c r="W199" s="31">
        <v>7.5317407461683539</v>
      </c>
      <c r="X199" s="31">
        <v>7.5067162641601684</v>
      </c>
      <c r="Y199" s="52">
        <v>6.8</v>
      </c>
      <c r="Z199" s="51"/>
      <c r="AA199" s="12"/>
      <c r="AD199" s="12"/>
      <c r="AG199" s="12"/>
      <c r="AH199" s="31"/>
    </row>
    <row r="200" spans="22:34" x14ac:dyDescent="0.2">
      <c r="V200" s="32"/>
      <c r="Y200" s="56"/>
      <c r="Z200" s="51"/>
    </row>
    <row r="201" spans="22:34" x14ac:dyDescent="0.2">
      <c r="V201" s="32"/>
      <c r="W201" s="31">
        <v>7.7249235824310443</v>
      </c>
      <c r="X201" s="31">
        <v>7.6854283991011041</v>
      </c>
      <c r="Y201" s="57">
        <v>7</v>
      </c>
      <c r="Z201" s="51"/>
      <c r="AA201" s="12"/>
      <c r="AD201" s="12"/>
      <c r="AG201" s="12"/>
      <c r="AH201" s="31"/>
    </row>
    <row r="202" spans="22:34" x14ac:dyDescent="0.2">
      <c r="V202" s="32"/>
      <c r="Y202" s="56"/>
      <c r="Z202" s="51"/>
    </row>
    <row r="203" spans="22:34" x14ac:dyDescent="0.2">
      <c r="V203" s="32"/>
      <c r="W203" s="31">
        <v>7.5228035895016374</v>
      </c>
      <c r="X203" s="31">
        <v>7.4689072726317276</v>
      </c>
      <c r="Y203" s="52">
        <v>6.9</v>
      </c>
      <c r="Z203" s="51"/>
      <c r="AA203" s="12"/>
      <c r="AD203" s="12"/>
      <c r="AG203" s="12"/>
      <c r="AH203" s="31"/>
    </row>
    <row r="204" spans="22:34" x14ac:dyDescent="0.2">
      <c r="V204" s="32"/>
      <c r="Y204" s="56"/>
      <c r="Z204" s="51"/>
    </row>
    <row r="205" spans="22:34" x14ac:dyDescent="0.2">
      <c r="V205" s="32"/>
      <c r="W205" s="31">
        <v>7.4818419001950254</v>
      </c>
      <c r="X205" s="31">
        <v>7.4136116277731574</v>
      </c>
      <c r="Y205" s="52">
        <v>7.4</v>
      </c>
      <c r="Z205" s="51"/>
      <c r="AA205" s="12"/>
      <c r="AD205" s="12"/>
      <c r="AG205" s="12"/>
      <c r="AH205" s="31"/>
    </row>
    <row r="206" spans="22:34" x14ac:dyDescent="0.2">
      <c r="V206" s="32"/>
      <c r="Y206" s="56"/>
      <c r="Z206" s="51"/>
    </row>
    <row r="207" spans="22:34" x14ac:dyDescent="0.2">
      <c r="V207" s="32">
        <v>2008</v>
      </c>
      <c r="W207" s="31">
        <v>7.6660879491737752</v>
      </c>
      <c r="X207" s="31">
        <v>7.5835886453486907</v>
      </c>
      <c r="Y207" s="52">
        <v>7.5</v>
      </c>
      <c r="AA207" s="12"/>
      <c r="AD207" s="12"/>
      <c r="AG207" s="12"/>
      <c r="AH207" s="31"/>
    </row>
    <row r="208" spans="22:34" x14ac:dyDescent="0.2">
      <c r="V208" s="32"/>
      <c r="Y208" s="56"/>
    </row>
    <row r="209" spans="22:34" x14ac:dyDescent="0.2">
      <c r="V209" s="32"/>
      <c r="W209" s="31">
        <v>7.4780331099627988</v>
      </c>
      <c r="X209" s="31">
        <v>7.3813275705196011</v>
      </c>
      <c r="Y209" s="52">
        <v>7.4</v>
      </c>
      <c r="AA209" s="12"/>
      <c r="AD209" s="12"/>
      <c r="AG209" s="12"/>
      <c r="AH209" s="31"/>
    </row>
    <row r="210" spans="22:34" x14ac:dyDescent="0.2">
      <c r="V210" s="32"/>
    </row>
    <row r="211" spans="22:34" x14ac:dyDescent="0.2">
      <c r="V211" s="32"/>
      <c r="AH211" s="31"/>
    </row>
    <row r="212" spans="22:34" x14ac:dyDescent="0.2">
      <c r="V212" s="32"/>
    </row>
    <row r="213" spans="22:34" x14ac:dyDescent="0.2">
      <c r="V213" s="32"/>
      <c r="AH213" s="31"/>
    </row>
    <row r="214" spans="22:34" x14ac:dyDescent="0.2">
      <c r="V214" s="32"/>
    </row>
    <row r="215" spans="22:34" x14ac:dyDescent="0.2">
      <c r="V215" s="32"/>
      <c r="AH215" s="31"/>
    </row>
    <row r="216" spans="22:34" x14ac:dyDescent="0.2">
      <c r="V216" s="32"/>
    </row>
    <row r="217" spans="22:34" x14ac:dyDescent="0.2">
      <c r="V217" s="32"/>
    </row>
    <row r="218" spans="22:34" x14ac:dyDescent="0.2">
      <c r="V218" s="32"/>
    </row>
    <row r="219" spans="22:34" x14ac:dyDescent="0.2">
      <c r="V219" s="32">
        <v>2009</v>
      </c>
    </row>
    <row r="220" spans="22:34" x14ac:dyDescent="0.2">
      <c r="V220" s="32"/>
    </row>
    <row r="221" spans="22:34" x14ac:dyDescent="0.2">
      <c r="V221" s="32"/>
    </row>
    <row r="222" spans="22:34" x14ac:dyDescent="0.2">
      <c r="V222" s="32"/>
    </row>
    <row r="223" spans="22:34" x14ac:dyDescent="0.2">
      <c r="V223" s="32"/>
    </row>
    <row r="224" spans="22:34" x14ac:dyDescent="0.2">
      <c r="V224" s="32"/>
    </row>
    <row r="225" spans="22:22" x14ac:dyDescent="0.2">
      <c r="V225" s="32"/>
    </row>
    <row r="226" spans="22:22" x14ac:dyDescent="0.2">
      <c r="V226" s="32"/>
    </row>
    <row r="227" spans="22:22" x14ac:dyDescent="0.2">
      <c r="V227" s="32"/>
    </row>
    <row r="228" spans="22:22" x14ac:dyDescent="0.2">
      <c r="V228" s="32"/>
    </row>
    <row r="229" spans="22:22" x14ac:dyDescent="0.2">
      <c r="V229" s="32"/>
    </row>
    <row r="230" spans="22:22" x14ac:dyDescent="0.2">
      <c r="V230" s="32"/>
    </row>
    <row r="231" spans="22:22" x14ac:dyDescent="0.2">
      <c r="V231" s="32"/>
    </row>
  </sheetData>
  <sortState ref="AD9:AH216">
    <sortCondition ref="AD9:AD216"/>
  </sortState>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4"/>
  <sheetViews>
    <sheetView topLeftCell="Y1" workbookViewId="0">
      <selection activeCell="AK17" sqref="AK17"/>
    </sheetView>
  </sheetViews>
  <sheetFormatPr defaultRowHeight="11.25" x14ac:dyDescent="0.2"/>
  <cols>
    <col min="1" max="16384" width="9.140625" style="11"/>
  </cols>
  <sheetData>
    <row r="1" spans="1:50" x14ac:dyDescent="0.2">
      <c r="A1" s="11" t="s">
        <v>286</v>
      </c>
      <c r="X1" s="11" t="s">
        <v>299</v>
      </c>
      <c r="Z1" s="11" t="s">
        <v>305</v>
      </c>
      <c r="AA1" s="31" t="s">
        <v>304</v>
      </c>
      <c r="AB1" s="11" t="s">
        <v>308</v>
      </c>
      <c r="AF1" s="11" t="s">
        <v>82</v>
      </c>
      <c r="AG1" s="11" t="s">
        <v>303</v>
      </c>
      <c r="AI1" s="11" t="s">
        <v>309</v>
      </c>
      <c r="AJ1" s="11" t="s">
        <v>310</v>
      </c>
    </row>
    <row r="2" spans="1:50" x14ac:dyDescent="0.2">
      <c r="A2" s="31" t="s">
        <v>167</v>
      </c>
      <c r="B2" s="11" t="s">
        <v>168</v>
      </c>
      <c r="C2" s="12" t="s">
        <v>65</v>
      </c>
      <c r="D2" s="12" t="s">
        <v>66</v>
      </c>
      <c r="E2" s="31" t="s">
        <v>200</v>
      </c>
      <c r="F2" s="31" t="s">
        <v>235</v>
      </c>
      <c r="G2" s="31" t="s">
        <v>287</v>
      </c>
      <c r="H2" s="31" t="s">
        <v>289</v>
      </c>
      <c r="I2" s="31" t="s">
        <v>290</v>
      </c>
      <c r="J2" s="31" t="s">
        <v>292</v>
      </c>
      <c r="K2" s="31" t="s">
        <v>293</v>
      </c>
      <c r="L2" s="31" t="s">
        <v>288</v>
      </c>
      <c r="M2" s="31" t="s">
        <v>291</v>
      </c>
      <c r="N2" s="31" t="s">
        <v>306</v>
      </c>
      <c r="O2" s="31" t="s">
        <v>294</v>
      </c>
      <c r="P2" s="31" t="s">
        <v>295</v>
      </c>
      <c r="Q2" s="31" t="s">
        <v>296</v>
      </c>
      <c r="R2" s="31" t="s">
        <v>297</v>
      </c>
      <c r="S2" s="31" t="s">
        <v>302</v>
      </c>
      <c r="T2" s="31" t="s">
        <v>298</v>
      </c>
      <c r="U2" s="31" t="s">
        <v>307</v>
      </c>
      <c r="V2" s="31" t="s">
        <v>300</v>
      </c>
      <c r="Y2" s="31" t="s">
        <v>301</v>
      </c>
      <c r="AA2" s="31" t="s">
        <v>189</v>
      </c>
      <c r="AF2" s="31" t="s">
        <v>301</v>
      </c>
    </row>
    <row r="3" spans="1:50" x14ac:dyDescent="0.2">
      <c r="A3" s="31">
        <v>1994</v>
      </c>
      <c r="B3" s="11">
        <v>5</v>
      </c>
      <c r="C3" s="12">
        <v>-68</v>
      </c>
      <c r="D3" s="12">
        <v>-38</v>
      </c>
      <c r="E3" s="31">
        <v>0</v>
      </c>
      <c r="F3" s="31">
        <v>0</v>
      </c>
      <c r="G3" s="31">
        <v>0</v>
      </c>
      <c r="H3" s="31">
        <v>0</v>
      </c>
      <c r="I3" s="31" t="s">
        <v>189</v>
      </c>
      <c r="J3" s="31">
        <v>0</v>
      </c>
      <c r="K3" s="31">
        <v>0</v>
      </c>
      <c r="L3" s="31">
        <v>0</v>
      </c>
      <c r="M3" s="31">
        <v>0</v>
      </c>
      <c r="N3" s="31" t="s">
        <v>189</v>
      </c>
      <c r="O3" s="31" t="s">
        <v>189</v>
      </c>
      <c r="P3" s="31" t="s">
        <v>189</v>
      </c>
      <c r="Q3" s="31" t="s">
        <v>189</v>
      </c>
      <c r="R3" s="31" t="s">
        <v>189</v>
      </c>
      <c r="S3" s="31">
        <v>431.81356380194359</v>
      </c>
      <c r="T3" s="31" t="s">
        <v>189</v>
      </c>
      <c r="U3" s="31" t="s">
        <v>189</v>
      </c>
      <c r="V3" s="31" t="s">
        <v>189</v>
      </c>
      <c r="X3" s="59">
        <v>-68</v>
      </c>
      <c r="Y3" s="31">
        <v>-68</v>
      </c>
      <c r="Z3" s="31" t="s">
        <v>189</v>
      </c>
      <c r="AA3" s="58">
        <v>-38</v>
      </c>
      <c r="AB3" s="31">
        <v>-38</v>
      </c>
      <c r="AD3" s="32">
        <v>1994</v>
      </c>
      <c r="AE3" s="15">
        <v>34335</v>
      </c>
    </row>
    <row r="4" spans="1:50" x14ac:dyDescent="0.2">
      <c r="A4" s="31">
        <v>1994</v>
      </c>
      <c r="B4" s="11">
        <v>7</v>
      </c>
      <c r="C4" s="12">
        <v>-66</v>
      </c>
      <c r="D4" s="12">
        <v>-38</v>
      </c>
      <c r="E4" s="31">
        <v>0</v>
      </c>
      <c r="F4" s="31">
        <v>0</v>
      </c>
      <c r="G4" s="31">
        <v>0</v>
      </c>
      <c r="H4" s="31">
        <v>0</v>
      </c>
      <c r="I4" s="31">
        <v>0.10999999999999988</v>
      </c>
      <c r="J4" s="31">
        <v>0</v>
      </c>
      <c r="K4" s="31">
        <v>0</v>
      </c>
      <c r="L4" s="31">
        <v>0</v>
      </c>
      <c r="M4" s="31">
        <v>0</v>
      </c>
      <c r="N4" s="31">
        <v>13.306071279771672</v>
      </c>
      <c r="O4" s="31">
        <v>-13.541717525772368</v>
      </c>
      <c r="P4" s="31">
        <v>-0.44380000000000047</v>
      </c>
      <c r="Q4" s="31">
        <v>0.27001298004448854</v>
      </c>
      <c r="R4" s="31">
        <v>89.132000000000005</v>
      </c>
      <c r="S4" s="31">
        <v>-35.872864256286618</v>
      </c>
      <c r="T4" s="31" t="s">
        <v>189</v>
      </c>
      <c r="U4" s="31" t="s">
        <v>189</v>
      </c>
      <c r="V4" s="31">
        <v>-1.6040000000000032</v>
      </c>
      <c r="X4" s="58">
        <v>-1.6040000000000032</v>
      </c>
      <c r="Y4" s="31">
        <v>-66</v>
      </c>
      <c r="Z4" s="31">
        <v>-6.3840000000000012</v>
      </c>
      <c r="AA4" s="58">
        <v>-6.3840000000000012</v>
      </c>
      <c r="AB4" s="31">
        <v>-38</v>
      </c>
      <c r="AD4" s="32"/>
      <c r="AE4" s="15" t="s">
        <v>29</v>
      </c>
      <c r="AX4" s="11">
        <v>1</v>
      </c>
    </row>
    <row r="5" spans="1:50" x14ac:dyDescent="0.2">
      <c r="A5" s="31">
        <v>1994</v>
      </c>
      <c r="B5" s="11">
        <v>9</v>
      </c>
      <c r="C5" s="31">
        <v>-64.099999999999994</v>
      </c>
      <c r="D5" s="31">
        <v>-35.6</v>
      </c>
      <c r="E5" s="31">
        <v>0</v>
      </c>
      <c r="F5" s="31">
        <v>0</v>
      </c>
      <c r="G5" s="31">
        <v>0</v>
      </c>
      <c r="H5" s="31">
        <v>0</v>
      </c>
      <c r="I5" s="31">
        <v>-0.26000000000000023</v>
      </c>
      <c r="J5" s="31">
        <v>0</v>
      </c>
      <c r="K5" s="31">
        <v>0</v>
      </c>
      <c r="L5" s="31">
        <v>0</v>
      </c>
      <c r="M5" s="31">
        <v>0</v>
      </c>
      <c r="N5" s="31">
        <v>-23.850515931599286</v>
      </c>
      <c r="O5" s="31">
        <v>-17.77675151685413</v>
      </c>
      <c r="P5" s="31">
        <v>-0.21129469999999928</v>
      </c>
      <c r="Q5" s="31">
        <v>0.36937868957152925</v>
      </c>
      <c r="R5" s="31">
        <v>66.748296000000011</v>
      </c>
      <c r="S5" s="31">
        <v>51.86886437616721</v>
      </c>
      <c r="T5" s="31">
        <v>-2.3841148060245247</v>
      </c>
      <c r="U5" s="31">
        <v>-3.9162457331896596</v>
      </c>
      <c r="V5" s="31">
        <v>0.10849400000000398</v>
      </c>
      <c r="X5" s="11">
        <f>-0.62806-18.8368*E5-5.75722*G5+1.75272*M5-0.04017*O5+0.00799*R5-0.50506*T5</f>
        <v>1.8234720174027768</v>
      </c>
      <c r="Y5" s="31">
        <v>-62.385021982597223</v>
      </c>
      <c r="Z5" s="31">
        <v>-1.3282560000000019</v>
      </c>
      <c r="AA5" s="11">
        <f>-2.30889-15.0477*L5+3.13224*M5+0.01219*N5-2.81878*P5+0.0511*S5-0.45445*U5</f>
        <v>2.4262023283299881</v>
      </c>
      <c r="AB5" s="31">
        <v>-31.845541671670009</v>
      </c>
      <c r="AD5" s="32"/>
      <c r="AE5" s="15" t="s">
        <v>30</v>
      </c>
      <c r="AG5" s="60">
        <v>-72.2</v>
      </c>
      <c r="AH5" s="31"/>
      <c r="AJ5" s="60">
        <v>-44</v>
      </c>
      <c r="AL5" s="31"/>
      <c r="AX5" s="12">
        <v>3</v>
      </c>
    </row>
    <row r="6" spans="1:50" x14ac:dyDescent="0.2">
      <c r="A6" s="31">
        <v>1994</v>
      </c>
      <c r="B6" s="11">
        <v>11</v>
      </c>
      <c r="C6" s="31">
        <v>-68.5</v>
      </c>
      <c r="D6" s="31">
        <v>-38.299999999999997</v>
      </c>
      <c r="E6" s="31">
        <v>0</v>
      </c>
      <c r="F6" s="31">
        <v>0</v>
      </c>
      <c r="G6" s="31">
        <v>1</v>
      </c>
      <c r="H6" s="31">
        <v>0</v>
      </c>
      <c r="I6" s="31">
        <v>-0.13999999999999968</v>
      </c>
      <c r="J6" s="31">
        <v>0</v>
      </c>
      <c r="K6" s="31">
        <v>0</v>
      </c>
      <c r="L6" s="31">
        <v>0</v>
      </c>
      <c r="M6" s="31">
        <v>0</v>
      </c>
      <c r="N6" s="31">
        <v>-216.13830255168386</v>
      </c>
      <c r="O6" s="31">
        <v>-24.247750030341876</v>
      </c>
      <c r="P6" s="31">
        <v>-4.0499536999998118E-3</v>
      </c>
      <c r="Q6" s="31">
        <v>0.48403779711332595</v>
      </c>
      <c r="R6" s="31">
        <v>-22.678264607999996</v>
      </c>
      <c r="S6" s="31">
        <v>-3.7507917210518311</v>
      </c>
      <c r="T6" s="31">
        <v>-0.86967317420559942</v>
      </c>
      <c r="U6" s="31">
        <v>-0.38509233501888346</v>
      </c>
      <c r="V6" s="31">
        <v>-5.542017606000007</v>
      </c>
      <c r="X6" s="11">
        <f t="shared" ref="X6:X69" si="0">-0.62806-18.8368*E6-5.75722*G6+1.75272*M6-0.04017*O6+0.00799*R6-0.50506*T6</f>
        <v>-5.153210082134807</v>
      </c>
      <c r="Y6" s="31">
        <v>-66.487108293654373</v>
      </c>
      <c r="Z6" s="31">
        <v>-4.9910863359999968</v>
      </c>
      <c r="AA6" s="11">
        <f t="shared" ref="AA6:AA69" si="1">-2.30889-15.0477*L6+3.13224*M6+0.01219*N6-2.81878*P6+0.0511*S6-0.45445*U6</f>
        <v>-4.9488602249109572</v>
      </c>
      <c r="AB6" s="31">
        <v>-35.134064559740402</v>
      </c>
      <c r="AD6" s="32"/>
      <c r="AE6" s="15" t="s">
        <v>31</v>
      </c>
      <c r="AG6" s="60">
        <v>-72</v>
      </c>
      <c r="AH6" s="12"/>
      <c r="AJ6" s="60">
        <v>-44</v>
      </c>
      <c r="AK6" s="31"/>
      <c r="AX6" s="12">
        <v>5</v>
      </c>
    </row>
    <row r="7" spans="1:50" x14ac:dyDescent="0.2">
      <c r="A7" s="31">
        <v>1995</v>
      </c>
      <c r="B7" s="11">
        <v>1</v>
      </c>
      <c r="C7" s="31">
        <v>-76</v>
      </c>
      <c r="D7" s="31">
        <v>-43</v>
      </c>
      <c r="E7" s="31">
        <v>0</v>
      </c>
      <c r="F7" s="31">
        <v>0</v>
      </c>
      <c r="G7" s="31">
        <v>0</v>
      </c>
      <c r="H7" s="31">
        <v>0</v>
      </c>
      <c r="I7" s="31">
        <v>-0.55000000000000027</v>
      </c>
      <c r="J7" s="31">
        <v>0</v>
      </c>
      <c r="K7" s="31">
        <v>0</v>
      </c>
      <c r="L7" s="31">
        <v>0</v>
      </c>
      <c r="M7" s="31">
        <v>0</v>
      </c>
      <c r="N7" s="31">
        <v>-228.39929539701075</v>
      </c>
      <c r="O7" s="31">
        <v>-20.575350718436379</v>
      </c>
      <c r="P7" s="31">
        <v>-0.16291564130702502</v>
      </c>
      <c r="Q7" s="31">
        <v>0.37836995559256553</v>
      </c>
      <c r="R7" s="31">
        <v>-33.553594335711999</v>
      </c>
      <c r="S7" s="31">
        <v>-105.91515409728162</v>
      </c>
      <c r="T7" s="31">
        <v>2.1367861964878476</v>
      </c>
      <c r="U7" s="31">
        <v>-0.71339106088063264</v>
      </c>
      <c r="V7" s="31">
        <v>-8.6330899230295017</v>
      </c>
      <c r="X7" s="11">
        <f t="shared" si="0"/>
        <v>-1.1488466167809017</v>
      </c>
      <c r="Y7" s="31">
        <v>-66.566510017006365</v>
      </c>
      <c r="Z7" s="31">
        <v>-7.0520059781120024</v>
      </c>
      <c r="AA7" s="11">
        <f t="shared" si="1"/>
        <v>-9.7219178662400303</v>
      </c>
      <c r="AB7" s="31">
        <v>-42.773462018181718</v>
      </c>
      <c r="AD7" s="32"/>
      <c r="AE7" s="15" t="s">
        <v>32</v>
      </c>
      <c r="AF7" s="31"/>
      <c r="AG7" s="60">
        <v>-68</v>
      </c>
      <c r="AH7" s="31"/>
      <c r="AI7" s="31"/>
      <c r="AJ7" s="60">
        <v>-38</v>
      </c>
      <c r="AK7" s="12"/>
      <c r="AL7" s="31"/>
      <c r="AX7" s="12">
        <v>7</v>
      </c>
    </row>
    <row r="8" spans="1:50" x14ac:dyDescent="0.2">
      <c r="A8" s="31">
        <v>1995</v>
      </c>
      <c r="B8" s="11">
        <v>3</v>
      </c>
      <c r="C8" s="31">
        <v>-75.5</v>
      </c>
      <c r="D8" s="31">
        <v>-47.2</v>
      </c>
      <c r="E8" s="31">
        <v>0</v>
      </c>
      <c r="F8" s="31">
        <v>0</v>
      </c>
      <c r="G8" s="31">
        <v>0</v>
      </c>
      <c r="H8" s="31">
        <v>0</v>
      </c>
      <c r="I8" s="31">
        <v>-0.1599999999999997</v>
      </c>
      <c r="J8" s="31">
        <v>0</v>
      </c>
      <c r="K8" s="31">
        <v>0</v>
      </c>
      <c r="L8" s="31">
        <v>0</v>
      </c>
      <c r="M8" s="31">
        <v>0</v>
      </c>
      <c r="N8" s="31">
        <v>-3.2586451118610547</v>
      </c>
      <c r="O8" s="31">
        <v>-8.1259442897015006</v>
      </c>
      <c r="P8" s="31">
        <v>7.9027254566056554E-2</v>
      </c>
      <c r="Q8" s="31">
        <v>-4.4808511487011374E-3</v>
      </c>
      <c r="R8" s="31">
        <v>25.213192133084181</v>
      </c>
      <c r="S8" s="31">
        <v>-6.9933065654079138</v>
      </c>
      <c r="T8" s="31">
        <v>1.6165465725486536</v>
      </c>
      <c r="U8" s="31">
        <v>-2.9966036135107821</v>
      </c>
      <c r="V8" s="31">
        <v>-0.7582334364463641</v>
      </c>
      <c r="X8" s="11">
        <f t="shared" si="0"/>
        <v>-0.916640424670771</v>
      </c>
      <c r="Y8" s="31">
        <v>-66.659271031489482</v>
      </c>
      <c r="Z8" s="31">
        <v>-6.8631349622341666</v>
      </c>
      <c r="AA8" s="11">
        <f t="shared" si="1"/>
        <v>-1.5669247818716641</v>
      </c>
      <c r="AB8" s="31">
        <v>-41.391891532814633</v>
      </c>
      <c r="AD8" s="32"/>
      <c r="AE8" s="15" t="s">
        <v>33</v>
      </c>
      <c r="AG8" s="60">
        <v>-68</v>
      </c>
      <c r="AH8" s="12"/>
      <c r="AJ8" s="60">
        <v>-41</v>
      </c>
      <c r="AK8" s="31"/>
      <c r="AX8" s="12">
        <v>9</v>
      </c>
    </row>
    <row r="9" spans="1:50" x14ac:dyDescent="0.2">
      <c r="A9" s="31">
        <v>1995</v>
      </c>
      <c r="B9" s="11">
        <v>5</v>
      </c>
      <c r="C9" s="31">
        <v>-67.400000000000006</v>
      </c>
      <c r="D9" s="31">
        <v>-41.1</v>
      </c>
      <c r="E9" s="31">
        <v>0</v>
      </c>
      <c r="F9" s="31">
        <v>0</v>
      </c>
      <c r="G9" s="31">
        <v>0</v>
      </c>
      <c r="H9" s="31">
        <v>0</v>
      </c>
      <c r="I9" s="31">
        <v>0.33999999999999986</v>
      </c>
      <c r="J9" s="31">
        <v>0</v>
      </c>
      <c r="K9" s="31">
        <v>0</v>
      </c>
      <c r="L9" s="31">
        <v>0</v>
      </c>
      <c r="M9" s="31">
        <v>0</v>
      </c>
      <c r="N9" s="31">
        <v>12.213092797322833</v>
      </c>
      <c r="O9" s="31">
        <v>-2.6725421509112128</v>
      </c>
      <c r="P9" s="31">
        <v>8.5345564221730161E-2</v>
      </c>
      <c r="Q9" s="31">
        <v>7.3849837543411984E-2</v>
      </c>
      <c r="R9" s="31">
        <v>85.894986228003788</v>
      </c>
      <c r="S9" s="31">
        <v>17.179970109652324</v>
      </c>
      <c r="T9" s="31">
        <v>1.2537620828532801</v>
      </c>
      <c r="U9" s="31">
        <v>-5.3372575211466131</v>
      </c>
      <c r="V9" s="31">
        <v>7.2079305343121094</v>
      </c>
      <c r="X9" s="11">
        <f t="shared" si="0"/>
        <v>-0.46762811940202376</v>
      </c>
      <c r="Y9" s="31">
        <v>-66.441166205243107</v>
      </c>
      <c r="Z9" s="31">
        <v>3.3444704806015078</v>
      </c>
      <c r="AA9" s="11">
        <f t="shared" si="1"/>
        <v>0.90283038477074928</v>
      </c>
      <c r="AB9" s="31">
        <v>-38.551947800337743</v>
      </c>
      <c r="AD9" s="32"/>
      <c r="AE9" s="15" t="s">
        <v>34</v>
      </c>
      <c r="AF9" s="31">
        <v>-66</v>
      </c>
      <c r="AG9" s="60">
        <v>-66</v>
      </c>
      <c r="AH9" s="31"/>
      <c r="AI9" s="31">
        <v>-38</v>
      </c>
      <c r="AJ9" s="60">
        <v>-38</v>
      </c>
      <c r="AK9" s="12"/>
      <c r="AL9" s="31"/>
      <c r="AX9" s="12">
        <v>11</v>
      </c>
    </row>
    <row r="10" spans="1:50" x14ac:dyDescent="0.2">
      <c r="A10" s="31">
        <v>1995</v>
      </c>
      <c r="B10" s="11">
        <v>7</v>
      </c>
      <c r="C10" s="31">
        <v>-71.5</v>
      </c>
      <c r="D10" s="31">
        <v>-41.1</v>
      </c>
      <c r="E10" s="31">
        <v>0</v>
      </c>
      <c r="F10" s="31">
        <v>0</v>
      </c>
      <c r="G10" s="31">
        <v>0</v>
      </c>
      <c r="H10" s="31">
        <v>0</v>
      </c>
      <c r="I10" s="31">
        <v>-0.26000000000000023</v>
      </c>
      <c r="J10" s="31">
        <v>0</v>
      </c>
      <c r="K10" s="31">
        <v>0</v>
      </c>
      <c r="L10" s="31">
        <v>0</v>
      </c>
      <c r="M10" s="31">
        <v>0</v>
      </c>
      <c r="N10" s="31">
        <v>23.754888427960001</v>
      </c>
      <c r="O10" s="31">
        <v>6.1143325123143066</v>
      </c>
      <c r="P10" s="31">
        <v>-6.7161447624633514E-3</v>
      </c>
      <c r="Q10" s="31">
        <v>-3.5424358711408706E-2</v>
      </c>
      <c r="R10" s="31">
        <v>70.29042267356391</v>
      </c>
      <c r="S10" s="31">
        <v>4.1786760648894932</v>
      </c>
      <c r="T10" s="31">
        <v>6.5872716336938</v>
      </c>
      <c r="U10" s="31">
        <v>3.1668960880324937</v>
      </c>
      <c r="V10" s="31">
        <v>-4.4068031618180887</v>
      </c>
      <c r="X10" s="11">
        <f t="shared" si="0"/>
        <v>-3.6390196711712801</v>
      </c>
      <c r="Y10" s="31">
        <v>-69.505408865180343</v>
      </c>
      <c r="Z10" s="31">
        <v>-1.1098158347194627</v>
      </c>
      <c r="AA10" s="11">
        <f t="shared" si="1"/>
        <v>-3.2260521558201449</v>
      </c>
      <c r="AB10" s="31">
        <v>-40.60240346107107</v>
      </c>
      <c r="AD10" s="32"/>
      <c r="AE10" s="15" t="s">
        <v>35</v>
      </c>
      <c r="AH10" s="12"/>
      <c r="AK10" s="31"/>
      <c r="AX10" s="12">
        <v>13</v>
      </c>
    </row>
    <row r="11" spans="1:50" x14ac:dyDescent="0.2">
      <c r="A11" s="31">
        <v>1995</v>
      </c>
      <c r="B11" s="11">
        <v>9</v>
      </c>
      <c r="C11" s="31">
        <v>-70</v>
      </c>
      <c r="D11" s="31">
        <v>-42.5</v>
      </c>
      <c r="E11" s="31">
        <v>0</v>
      </c>
      <c r="F11" s="31">
        <v>0</v>
      </c>
      <c r="G11" s="31">
        <v>0</v>
      </c>
      <c r="H11" s="31">
        <v>0</v>
      </c>
      <c r="I11" s="31">
        <v>0.32000000000000028</v>
      </c>
      <c r="J11" s="31">
        <v>0</v>
      </c>
      <c r="K11" s="31">
        <v>0</v>
      </c>
      <c r="L11" s="31">
        <v>0</v>
      </c>
      <c r="M11" s="31">
        <v>0</v>
      </c>
      <c r="N11" s="31">
        <v>23.567755938044467</v>
      </c>
      <c r="O11" s="31">
        <v>17.475291088960336</v>
      </c>
      <c r="P11" s="31">
        <v>0.40838733652633502</v>
      </c>
      <c r="Q11" s="31">
        <v>-1.9525759255815144E-2</v>
      </c>
      <c r="R11" s="31">
        <v>15.11957756542408</v>
      </c>
      <c r="S11" s="31">
        <v>5.5205997633096526</v>
      </c>
      <c r="T11" s="31">
        <v>-2.4670137485864729</v>
      </c>
      <c r="U11" s="31">
        <v>0.82955793186133719</v>
      </c>
      <c r="V11" s="31">
        <v>0.87729306320652223</v>
      </c>
      <c r="X11" s="11">
        <f t="shared" si="0"/>
        <v>3.6752945565285522E-2</v>
      </c>
      <c r="Y11" s="31">
        <v>-68.798323045046303</v>
      </c>
      <c r="Z11" s="31">
        <v>-2.6024837258875246</v>
      </c>
      <c r="AA11" s="11">
        <f t="shared" si="1"/>
        <v>-3.2676430657982016</v>
      </c>
      <c r="AB11" s="31">
        <v>-42.357749504473681</v>
      </c>
      <c r="AD11" s="32"/>
      <c r="AE11" s="15" t="s">
        <v>36</v>
      </c>
      <c r="AF11" s="31">
        <v>-62.385021982597223</v>
      </c>
      <c r="AG11" s="60">
        <v>-64.099999999999994</v>
      </c>
      <c r="AH11" s="31"/>
      <c r="AI11" s="31">
        <v>-31.845541671670009</v>
      </c>
      <c r="AJ11" s="60">
        <v>-35.6</v>
      </c>
      <c r="AK11" s="12"/>
      <c r="AL11" s="31"/>
      <c r="AX11" s="12">
        <v>15</v>
      </c>
    </row>
    <row r="12" spans="1:50" x14ac:dyDescent="0.2">
      <c r="A12" s="31">
        <v>1995</v>
      </c>
      <c r="B12" s="11">
        <v>11</v>
      </c>
      <c r="C12" s="31">
        <v>-71</v>
      </c>
      <c r="D12" s="31">
        <v>-42.5</v>
      </c>
      <c r="E12" s="31">
        <v>0</v>
      </c>
      <c r="F12" s="31">
        <v>0</v>
      </c>
      <c r="G12" s="31">
        <v>0</v>
      </c>
      <c r="H12" s="31">
        <v>0</v>
      </c>
      <c r="I12" s="31">
        <v>-0.20000000000000018</v>
      </c>
      <c r="J12" s="31">
        <v>0</v>
      </c>
      <c r="K12" s="31">
        <v>0</v>
      </c>
      <c r="L12" s="31">
        <v>0</v>
      </c>
      <c r="M12" s="31">
        <v>0</v>
      </c>
      <c r="N12" s="31">
        <v>-9.3382979547384188</v>
      </c>
      <c r="O12" s="31">
        <v>15.767439438583832</v>
      </c>
      <c r="P12" s="31">
        <v>8.255842942745463E-2</v>
      </c>
      <c r="Q12" s="31">
        <v>4.3517328938603314E-2</v>
      </c>
      <c r="R12" s="31">
        <v>-77.970950467124752</v>
      </c>
      <c r="S12" s="31">
        <v>-16.274754319554734</v>
      </c>
      <c r="T12" s="31">
        <v>0.42474056102996932</v>
      </c>
      <c r="U12" s="31">
        <v>0.6337076686957609</v>
      </c>
      <c r="V12" s="31">
        <v>-1.4353374548778659</v>
      </c>
      <c r="X12" s="11">
        <f t="shared" si="0"/>
        <v>-2.0989454042340356</v>
      </c>
      <c r="Y12" s="31">
        <v>-70.395046846643893</v>
      </c>
      <c r="Z12" s="31">
        <v>-1.3799575243170619</v>
      </c>
      <c r="AA12" s="11">
        <f t="shared" si="1"/>
        <v>-3.7750662975378169</v>
      </c>
      <c r="AB12" s="31">
        <v>-44.54633308497295</v>
      </c>
      <c r="AD12" s="32"/>
      <c r="AE12" s="15" t="s">
        <v>37</v>
      </c>
      <c r="AH12" s="12"/>
      <c r="AK12" s="31"/>
      <c r="AX12" s="12">
        <v>17</v>
      </c>
    </row>
    <row r="13" spans="1:50" x14ac:dyDescent="0.2">
      <c r="A13" s="31">
        <v>1996</v>
      </c>
      <c r="B13" s="11">
        <v>1</v>
      </c>
      <c r="C13" s="31">
        <v>-69.5</v>
      </c>
      <c r="D13" s="31">
        <v>-47.6</v>
      </c>
      <c r="E13" s="31">
        <v>0</v>
      </c>
      <c r="F13" s="31">
        <v>0</v>
      </c>
      <c r="G13" s="31">
        <v>0</v>
      </c>
      <c r="H13" s="31">
        <v>0</v>
      </c>
      <c r="I13" s="31">
        <v>0.16000000000000014</v>
      </c>
      <c r="J13" s="31">
        <v>0</v>
      </c>
      <c r="K13" s="31">
        <v>0</v>
      </c>
      <c r="L13" s="31">
        <v>0</v>
      </c>
      <c r="M13" s="31">
        <v>0</v>
      </c>
      <c r="N13" s="31">
        <v>-13.079244827229186</v>
      </c>
      <c r="O13" s="31">
        <v>19.620231610415765</v>
      </c>
      <c r="P13" s="31">
        <v>-0.1007696594214839</v>
      </c>
      <c r="Q13" s="31">
        <v>1.7624910568703672E-2</v>
      </c>
      <c r="R13" s="31">
        <v>-58.978816932087817</v>
      </c>
      <c r="S13" s="31">
        <v>0.21200281718288497</v>
      </c>
      <c r="T13" s="31">
        <v>2.0044391617475346</v>
      </c>
      <c r="U13" s="31">
        <v>1.1271877472920675</v>
      </c>
      <c r="V13" s="31">
        <v>1.0322171246665193</v>
      </c>
      <c r="X13" s="11">
        <f t="shared" si="0"/>
        <v>-2.8998074941099925</v>
      </c>
      <c r="Y13" s="31">
        <v>-72.760621193377972</v>
      </c>
      <c r="Z13" s="31">
        <v>-6.3069129310014276</v>
      </c>
      <c r="AA13" s="11">
        <f t="shared" si="1"/>
        <v>-2.685695621658668</v>
      </c>
      <c r="AB13" s="31">
        <v>-45.535486717941076</v>
      </c>
      <c r="AD13" s="32"/>
      <c r="AE13" s="15" t="s">
        <v>38</v>
      </c>
      <c r="AF13" s="31">
        <v>-66.487108293654373</v>
      </c>
      <c r="AG13" s="60">
        <v>-68.5</v>
      </c>
      <c r="AH13" s="31"/>
      <c r="AI13" s="31">
        <v>-35.134064559740402</v>
      </c>
      <c r="AJ13" s="60">
        <v>-38.299999999999997</v>
      </c>
      <c r="AK13" s="12"/>
      <c r="AL13" s="31"/>
      <c r="AX13" s="12">
        <v>19</v>
      </c>
    </row>
    <row r="14" spans="1:50" x14ac:dyDescent="0.2">
      <c r="A14" s="31">
        <v>1996</v>
      </c>
      <c r="B14" s="11">
        <v>3</v>
      </c>
      <c r="C14" s="12">
        <v>-69</v>
      </c>
      <c r="D14" s="12">
        <v>-49</v>
      </c>
      <c r="E14" s="31">
        <v>0</v>
      </c>
      <c r="F14" s="31">
        <v>0</v>
      </c>
      <c r="G14" s="31">
        <v>0</v>
      </c>
      <c r="H14" s="31">
        <v>0</v>
      </c>
      <c r="I14" s="31">
        <v>0.14999999999999991</v>
      </c>
      <c r="J14" s="31">
        <v>1</v>
      </c>
      <c r="K14" s="31">
        <v>0</v>
      </c>
      <c r="L14" s="31">
        <v>0</v>
      </c>
      <c r="M14" s="31">
        <v>0</v>
      </c>
      <c r="N14" s="31">
        <v>61.801705844243749</v>
      </c>
      <c r="O14" s="31">
        <v>19.149040484714664</v>
      </c>
      <c r="P14" s="31">
        <v>2.3379497031863459E-2</v>
      </c>
      <c r="Q14" s="31">
        <v>-8.5201789426488816E-2</v>
      </c>
      <c r="R14" s="31">
        <v>-10.467934843840116</v>
      </c>
      <c r="S14" s="31">
        <v>18.046439843584274</v>
      </c>
      <c r="T14" s="31">
        <v>4.5959106206106748</v>
      </c>
      <c r="U14" s="31">
        <v>-4.4212985692728761</v>
      </c>
      <c r="V14" s="31">
        <v>0.1665884320570406</v>
      </c>
      <c r="X14" s="11">
        <f t="shared" si="0"/>
        <v>-3.8021263737188979</v>
      </c>
      <c r="Y14" s="31">
        <v>-75.986489700016037</v>
      </c>
      <c r="Z14" s="31">
        <v>-3.3537933887488176</v>
      </c>
      <c r="AA14" s="11">
        <f t="shared" si="1"/>
        <v>1.3100033464110701</v>
      </c>
      <c r="AB14" s="31">
        <v>-42.664991758027945</v>
      </c>
      <c r="AD14" s="32"/>
      <c r="AE14" s="15" t="s">
        <v>62</v>
      </c>
      <c r="AH14" s="12"/>
      <c r="AK14" s="31"/>
      <c r="AX14" s="12">
        <v>21</v>
      </c>
    </row>
    <row r="15" spans="1:50" x14ac:dyDescent="0.2">
      <c r="A15" s="31">
        <v>1996</v>
      </c>
      <c r="B15" s="11">
        <v>5</v>
      </c>
      <c r="C15" s="12">
        <v>-67</v>
      </c>
      <c r="D15" s="12">
        <v>-45</v>
      </c>
      <c r="E15" s="31">
        <v>0</v>
      </c>
      <c r="F15" s="31">
        <v>0</v>
      </c>
      <c r="G15" s="31">
        <v>0</v>
      </c>
      <c r="H15" s="31">
        <v>0</v>
      </c>
      <c r="I15" s="31">
        <v>0.51000000000000023</v>
      </c>
      <c r="J15" s="31">
        <v>1</v>
      </c>
      <c r="K15" s="31">
        <v>0</v>
      </c>
      <c r="L15" s="31">
        <v>0</v>
      </c>
      <c r="M15" s="31">
        <v>0</v>
      </c>
      <c r="N15" s="31">
        <v>-0.66984377917396776</v>
      </c>
      <c r="O15" s="31">
        <v>-17.887617546541257</v>
      </c>
      <c r="P15" s="31">
        <v>0.32679791081925885</v>
      </c>
      <c r="Q15" s="31">
        <v>-0.1693730167737236</v>
      </c>
      <c r="R15" s="31">
        <v>36.747708179850981</v>
      </c>
      <c r="S15" s="31">
        <v>40.133095005341019</v>
      </c>
      <c r="T15" s="31">
        <v>1.4478854325816215</v>
      </c>
      <c r="U15" s="31">
        <v>-4.1604056408566015</v>
      </c>
      <c r="V15" s="31">
        <v>1.6920182768478857</v>
      </c>
      <c r="X15" s="11">
        <f t="shared" si="0"/>
        <v>-0.34716923137810207</v>
      </c>
      <c r="Y15" s="31">
        <v>-75.694947940222477</v>
      </c>
      <c r="Z15" s="31">
        <v>2.2526602958246955</v>
      </c>
      <c r="AA15" s="11">
        <f t="shared" si="1"/>
        <v>0.70327068753296751</v>
      </c>
      <c r="AB15" s="31">
        <v>-41.119759521023539</v>
      </c>
      <c r="AD15" s="32">
        <v>1995</v>
      </c>
      <c r="AE15" s="15">
        <v>34700</v>
      </c>
      <c r="AF15" s="31">
        <v>-66.566510017006365</v>
      </c>
      <c r="AG15" s="60">
        <v>-76</v>
      </c>
      <c r="AH15" s="31"/>
      <c r="AI15" s="31">
        <v>-42.773462018181718</v>
      </c>
      <c r="AJ15" s="60">
        <v>-43</v>
      </c>
      <c r="AK15" s="12"/>
      <c r="AL15" s="31"/>
      <c r="AX15" s="12">
        <v>23</v>
      </c>
    </row>
    <row r="16" spans="1:50" x14ac:dyDescent="0.2">
      <c r="A16" s="31">
        <v>1996</v>
      </c>
      <c r="B16" s="11">
        <v>7</v>
      </c>
      <c r="C16" s="12">
        <v>-62</v>
      </c>
      <c r="D16" s="12">
        <v>-49</v>
      </c>
      <c r="E16" s="31">
        <v>0</v>
      </c>
      <c r="F16" s="31">
        <v>0</v>
      </c>
      <c r="G16" s="31">
        <v>0</v>
      </c>
      <c r="H16" s="31">
        <v>0</v>
      </c>
      <c r="I16" s="31">
        <v>0.17999999999999972</v>
      </c>
      <c r="J16" s="31">
        <v>1</v>
      </c>
      <c r="K16" s="31">
        <v>0</v>
      </c>
      <c r="L16" s="31">
        <v>0</v>
      </c>
      <c r="M16" s="31">
        <v>0</v>
      </c>
      <c r="N16" s="31">
        <v>50.679585294985635</v>
      </c>
      <c r="O16" s="31">
        <v>30.559693197534003</v>
      </c>
      <c r="P16" s="31">
        <v>4.7777203596099096E-3</v>
      </c>
      <c r="Q16" s="31">
        <v>-0.21938776302264756</v>
      </c>
      <c r="R16" s="31">
        <v>29.81873224644373</v>
      </c>
      <c r="S16" s="31">
        <v>-5.3206804604207951</v>
      </c>
      <c r="T16" s="31">
        <v>2.3436942174845319</v>
      </c>
      <c r="U16" s="31">
        <v>2.7131696149850688</v>
      </c>
      <c r="V16" s="31">
        <v>4.8014146530921398</v>
      </c>
      <c r="X16" s="11">
        <f t="shared" si="0"/>
        <v>-2.8010974065785925</v>
      </c>
      <c r="Y16" s="31">
        <v>-78.010882104572246</v>
      </c>
      <c r="Z16" s="31">
        <v>-4.7684332627011186</v>
      </c>
      <c r="AA16" s="11">
        <f t="shared" si="1"/>
        <v>-3.2094599009068538</v>
      </c>
      <c r="AB16" s="31">
        <v>-43.689901663808698</v>
      </c>
      <c r="AD16" s="32"/>
      <c r="AE16" s="15" t="s">
        <v>29</v>
      </c>
      <c r="AH16" s="12"/>
      <c r="AK16" s="31"/>
      <c r="AX16" s="12">
        <v>25</v>
      </c>
    </row>
    <row r="17" spans="1:50" x14ac:dyDescent="0.2">
      <c r="A17" s="31">
        <v>1996</v>
      </c>
      <c r="B17" s="11">
        <v>9</v>
      </c>
      <c r="C17" s="12">
        <v>-70</v>
      </c>
      <c r="D17" s="12">
        <v>-45</v>
      </c>
      <c r="E17" s="31">
        <v>0</v>
      </c>
      <c r="F17" s="31">
        <v>0</v>
      </c>
      <c r="G17" s="31">
        <v>0</v>
      </c>
      <c r="H17" s="31">
        <v>0</v>
      </c>
      <c r="I17" s="31">
        <v>-0.29000000000000004</v>
      </c>
      <c r="J17" s="31">
        <v>-1</v>
      </c>
      <c r="K17" s="31">
        <v>0</v>
      </c>
      <c r="L17" s="31">
        <v>0</v>
      </c>
      <c r="M17" s="31">
        <v>0</v>
      </c>
      <c r="N17" s="31">
        <v>-2.9082792392751697</v>
      </c>
      <c r="O17" s="31">
        <v>25.409892585268921</v>
      </c>
      <c r="P17" s="31">
        <v>2.2401754827482103E-2</v>
      </c>
      <c r="Q17" s="31">
        <v>-0.21572994407177934</v>
      </c>
      <c r="R17" s="31">
        <v>-8.1277425610474623</v>
      </c>
      <c r="S17" s="31">
        <v>0.98291264594905414</v>
      </c>
      <c r="T17" s="31">
        <v>4.4953326527362591</v>
      </c>
      <c r="U17" s="31">
        <v>-3.544637029479857</v>
      </c>
      <c r="V17" s="31">
        <v>-7.97051812099562</v>
      </c>
      <c r="X17" s="11">
        <f t="shared" si="0"/>
        <v>-3.9841287578039961</v>
      </c>
      <c r="Y17" s="31">
        <v>-81.447885571357972</v>
      </c>
      <c r="Z17" s="31">
        <v>2.4530243703860628</v>
      </c>
      <c r="AA17" s="11">
        <f t="shared" si="1"/>
        <v>-0.74640040814425634</v>
      </c>
      <c r="AB17" s="31">
        <v>-43.283467148532793</v>
      </c>
      <c r="AD17" s="32"/>
      <c r="AE17" s="15" t="s">
        <v>30</v>
      </c>
      <c r="AF17" s="31">
        <v>-66.659271031489482</v>
      </c>
      <c r="AG17" s="60">
        <v>-75.5</v>
      </c>
      <c r="AH17" s="31"/>
      <c r="AI17" s="31">
        <v>-41.391891532814633</v>
      </c>
      <c r="AJ17" s="60">
        <v>-47.2</v>
      </c>
      <c r="AK17" s="12"/>
      <c r="AL17" s="31"/>
      <c r="AX17" s="12">
        <v>27</v>
      </c>
    </row>
    <row r="18" spans="1:50" x14ac:dyDescent="0.2">
      <c r="A18" s="31">
        <v>1996</v>
      </c>
      <c r="B18" s="11">
        <v>11</v>
      </c>
      <c r="C18" s="12">
        <v>-77</v>
      </c>
      <c r="D18" s="12">
        <v>-50</v>
      </c>
      <c r="E18" s="31">
        <v>0</v>
      </c>
      <c r="F18" s="31">
        <v>0</v>
      </c>
      <c r="G18" s="31">
        <v>0</v>
      </c>
      <c r="H18" s="31">
        <v>0</v>
      </c>
      <c r="I18" s="31">
        <v>-0.37999999999999989</v>
      </c>
      <c r="J18" s="31">
        <v>-1</v>
      </c>
      <c r="K18" s="31">
        <v>0</v>
      </c>
      <c r="L18" s="31">
        <v>0</v>
      </c>
      <c r="M18" s="31">
        <v>0</v>
      </c>
      <c r="N18" s="31">
        <v>-50.139654736270423</v>
      </c>
      <c r="O18" s="31">
        <v>19.818544923707918</v>
      </c>
      <c r="P18" s="31">
        <v>2.9570926006820025E-2</v>
      </c>
      <c r="Q18" s="31">
        <v>0.21850690389061697</v>
      </c>
      <c r="R18" s="31">
        <v>-54.762987094563051</v>
      </c>
      <c r="S18" s="31">
        <v>-10.163193052099436</v>
      </c>
      <c r="T18" s="31">
        <v>-4.6250553904079128</v>
      </c>
      <c r="U18" s="31">
        <v>2.2617297622201535</v>
      </c>
      <c r="V18" s="31">
        <v>-7.5230316283856817</v>
      </c>
      <c r="X18" s="11">
        <f t="shared" si="0"/>
        <v>0.47420325900851434</v>
      </c>
      <c r="Y18" s="31">
        <v>-80.345137319279118</v>
      </c>
      <c r="Z18" s="31">
        <v>-5.5843279756349684</v>
      </c>
      <c r="AA18" s="11">
        <f t="shared" si="1"/>
        <v>-4.5506285814478709</v>
      </c>
      <c r="AB18" s="31">
        <v>-46.926736225807694</v>
      </c>
      <c r="AD18" s="32"/>
      <c r="AE18" s="15" t="s">
        <v>31</v>
      </c>
      <c r="AH18" s="12"/>
      <c r="AK18" s="31"/>
      <c r="AX18" s="12">
        <v>29</v>
      </c>
    </row>
    <row r="19" spans="1:50" x14ac:dyDescent="0.2">
      <c r="A19" s="31">
        <v>1997</v>
      </c>
      <c r="B19" s="11">
        <v>1</v>
      </c>
      <c r="C19" s="12">
        <v>-78</v>
      </c>
      <c r="D19" s="12">
        <v>-50</v>
      </c>
      <c r="E19" s="31">
        <v>0</v>
      </c>
      <c r="F19" s="31">
        <v>0</v>
      </c>
      <c r="G19" s="31">
        <v>0</v>
      </c>
      <c r="H19" s="31">
        <v>0</v>
      </c>
      <c r="I19" s="31">
        <v>-0.18999999999999995</v>
      </c>
      <c r="J19" s="31">
        <v>-1</v>
      </c>
      <c r="K19" s="31">
        <v>0</v>
      </c>
      <c r="L19" s="31">
        <v>0</v>
      </c>
      <c r="M19" s="31">
        <v>0</v>
      </c>
      <c r="N19" s="31">
        <v>-60.487988299542693</v>
      </c>
      <c r="O19" s="31">
        <v>-4.4710597579976525</v>
      </c>
      <c r="P19" s="31">
        <v>0.13402390983853987</v>
      </c>
      <c r="Q19" s="31">
        <v>0.11819081978174054</v>
      </c>
      <c r="R19" s="31">
        <v>-21.687401997402265</v>
      </c>
      <c r="S19" s="31">
        <v>-12.154232849362138</v>
      </c>
      <c r="T19" s="31">
        <v>-5.5584119830664509</v>
      </c>
      <c r="U19" s="31">
        <v>-3.3804270012116691</v>
      </c>
      <c r="V19" s="31">
        <v>-1.7322499516990606</v>
      </c>
      <c r="X19" s="11">
        <f t="shared" si="0"/>
        <v>2.1855916846870631</v>
      </c>
      <c r="Y19" s="31">
        <v>-77.72858394062601</v>
      </c>
      <c r="Z19" s="31">
        <v>-1.5626083933036694</v>
      </c>
      <c r="AA19" s="11">
        <f t="shared" si="1"/>
        <v>-2.5088687418478663</v>
      </c>
      <c r="AB19" s="31">
        <v>-47.975329925509335</v>
      </c>
      <c r="AD19" s="32"/>
      <c r="AE19" s="15" t="s">
        <v>32</v>
      </c>
      <c r="AF19" s="31">
        <v>-66.441166205243107</v>
      </c>
      <c r="AG19" s="60">
        <v>-67.400000000000006</v>
      </c>
      <c r="AH19" s="31"/>
      <c r="AI19" s="31">
        <v>-38.551947800337743</v>
      </c>
      <c r="AJ19" s="60">
        <v>-41.1</v>
      </c>
      <c r="AK19" s="12"/>
      <c r="AL19" s="31"/>
      <c r="AX19" s="12">
        <v>31</v>
      </c>
    </row>
    <row r="20" spans="1:50" x14ac:dyDescent="0.2">
      <c r="A20" s="31">
        <v>1997</v>
      </c>
      <c r="B20" s="11">
        <v>3</v>
      </c>
      <c r="C20" s="12">
        <v>-78</v>
      </c>
      <c r="D20" s="12">
        <v>-55</v>
      </c>
      <c r="E20" s="31">
        <v>0</v>
      </c>
      <c r="F20" s="31">
        <v>0</v>
      </c>
      <c r="G20" s="31">
        <v>0</v>
      </c>
      <c r="H20" s="31">
        <v>0</v>
      </c>
      <c r="I20" s="31">
        <v>-0.26000000000000023</v>
      </c>
      <c r="J20" s="31">
        <v>0</v>
      </c>
      <c r="K20" s="31">
        <v>0</v>
      </c>
      <c r="L20" s="31">
        <v>0</v>
      </c>
      <c r="M20" s="31">
        <v>0</v>
      </c>
      <c r="N20" s="31">
        <v>70.846310336800187</v>
      </c>
      <c r="O20" s="31">
        <v>-3.9496815158315064</v>
      </c>
      <c r="P20" s="31">
        <v>0.328551061892562</v>
      </c>
      <c r="Q20" s="31">
        <v>-7.0123441315140075E-2</v>
      </c>
      <c r="R20" s="31">
        <v>12.470918351526624</v>
      </c>
      <c r="S20" s="31">
        <v>-9.5943462290136967</v>
      </c>
      <c r="T20" s="31">
        <v>-1.7044343719896407</v>
      </c>
      <c r="U20" s="31">
        <v>-0.41681927197660212</v>
      </c>
      <c r="V20" s="31">
        <v>-0.55409136480119314</v>
      </c>
      <c r="X20" s="11">
        <f t="shared" si="0"/>
        <v>0.49108296803673723</v>
      </c>
      <c r="Y20" s="31">
        <v>-76.984412017351744</v>
      </c>
      <c r="Z20" s="31">
        <v>-6.2268261299601777</v>
      </c>
      <c r="AA20" s="11">
        <f t="shared" si="1"/>
        <v>-2.6722342133887547</v>
      </c>
      <c r="AB20" s="31">
        <v>-49.316270655066937</v>
      </c>
      <c r="AD20" s="32"/>
      <c r="AE20" s="15" t="s">
        <v>33</v>
      </c>
      <c r="AH20" s="12"/>
      <c r="AK20" s="31"/>
      <c r="AX20" s="12">
        <v>33</v>
      </c>
    </row>
    <row r="21" spans="1:50" x14ac:dyDescent="0.2">
      <c r="A21" s="31">
        <v>1997</v>
      </c>
      <c r="B21" s="11">
        <v>5</v>
      </c>
      <c r="C21" s="12">
        <v>-73</v>
      </c>
      <c r="D21" s="12">
        <v>-49</v>
      </c>
      <c r="E21" s="31">
        <v>0</v>
      </c>
      <c r="F21" s="31">
        <v>0</v>
      </c>
      <c r="G21" s="31">
        <v>0</v>
      </c>
      <c r="H21" s="31">
        <v>0</v>
      </c>
      <c r="I21" s="31">
        <v>0.19000000000000039</v>
      </c>
      <c r="J21" s="31">
        <v>0</v>
      </c>
      <c r="K21" s="31">
        <v>0</v>
      </c>
      <c r="L21" s="31">
        <v>0</v>
      </c>
      <c r="M21" s="31">
        <v>0</v>
      </c>
      <c r="N21" s="31">
        <v>-5.9056715388737198</v>
      </c>
      <c r="O21" s="31">
        <v>-2.4873065106905452</v>
      </c>
      <c r="P21" s="31">
        <v>0.30969880764499297</v>
      </c>
      <c r="Q21" s="31">
        <v>-0.10767247906363245</v>
      </c>
      <c r="R21" s="31">
        <v>62.453605363581381</v>
      </c>
      <c r="S21" s="31">
        <v>-5.8619529001481947</v>
      </c>
      <c r="T21" s="31">
        <v>-4.1112826588438045</v>
      </c>
      <c r="U21" s="31">
        <v>-4.8983695945109078</v>
      </c>
      <c r="V21" s="31">
        <v>4.5634019028068025</v>
      </c>
      <c r="X21" s="11">
        <f t="shared" si="0"/>
        <v>2.0473038290651062</v>
      </c>
      <c r="Y21" s="31">
        <v>-74.691763509737541</v>
      </c>
      <c r="Z21" s="31">
        <v>4.0829331778297702</v>
      </c>
      <c r="AA21" s="11">
        <f t="shared" si="1"/>
        <v>-1.3273346720445143</v>
      </c>
      <c r="AB21" s="31">
        <v>-49.3025547260727</v>
      </c>
      <c r="AD21" s="32"/>
      <c r="AE21" s="15" t="s">
        <v>34</v>
      </c>
      <c r="AF21" s="31">
        <v>-69.505408865180343</v>
      </c>
      <c r="AG21" s="60">
        <v>-71.5</v>
      </c>
      <c r="AH21" s="31"/>
      <c r="AI21" s="31">
        <v>-40.60240346107107</v>
      </c>
      <c r="AJ21" s="60">
        <v>-41.1</v>
      </c>
      <c r="AK21" s="12"/>
      <c r="AL21" s="31"/>
      <c r="AX21" s="31">
        <v>35</v>
      </c>
    </row>
    <row r="22" spans="1:50" x14ac:dyDescent="0.2">
      <c r="A22" s="31">
        <v>1997</v>
      </c>
      <c r="B22" s="11">
        <v>7</v>
      </c>
      <c r="C22" s="12">
        <v>-68</v>
      </c>
      <c r="D22" s="12">
        <v>-47</v>
      </c>
      <c r="E22" s="31">
        <v>0</v>
      </c>
      <c r="F22" s="31">
        <v>0</v>
      </c>
      <c r="G22" s="31">
        <v>0</v>
      </c>
      <c r="H22" s="31">
        <v>0</v>
      </c>
      <c r="I22" s="31">
        <v>4.9999999999999822E-2</v>
      </c>
      <c r="J22" s="31">
        <v>0</v>
      </c>
      <c r="K22" s="31">
        <v>0</v>
      </c>
      <c r="L22" s="31">
        <v>0</v>
      </c>
      <c r="M22" s="31">
        <v>0</v>
      </c>
      <c r="N22" s="31">
        <v>57.723835783453012</v>
      </c>
      <c r="O22" s="31">
        <v>8.7162729741605452E-2</v>
      </c>
      <c r="P22" s="31">
        <v>-9.8725111150471584E-2</v>
      </c>
      <c r="Q22" s="31">
        <v>-4.3300347814690693E-2</v>
      </c>
      <c r="R22" s="31">
        <v>62.015724186047869</v>
      </c>
      <c r="S22" s="31">
        <v>-6.4397425674473086</v>
      </c>
      <c r="T22" s="31">
        <v>0.7448028350404251</v>
      </c>
      <c r="U22" s="31">
        <v>4.5928182795413983</v>
      </c>
      <c r="V22" s="31">
        <v>4.890019564643743</v>
      </c>
      <c r="X22" s="11">
        <f t="shared" si="0"/>
        <v>-0.51222581047271487</v>
      </c>
      <c r="Y22" s="31">
        <v>-75.065795118058389</v>
      </c>
      <c r="Z22" s="31">
        <v>1.5358347218286332</v>
      </c>
      <c r="AA22" s="11">
        <f t="shared" si="1"/>
        <v>-3.7432291853251272</v>
      </c>
      <c r="AB22" s="31">
        <v>-51.920606209537759</v>
      </c>
      <c r="AD22" s="32"/>
      <c r="AE22" s="15" t="s">
        <v>35</v>
      </c>
      <c r="AH22" s="12"/>
      <c r="AK22" s="31"/>
      <c r="AX22" s="31">
        <v>37</v>
      </c>
    </row>
    <row r="23" spans="1:50" x14ac:dyDescent="0.2">
      <c r="A23" s="31">
        <v>1997</v>
      </c>
      <c r="B23" s="11">
        <v>9</v>
      </c>
      <c r="C23" s="12">
        <v>-65</v>
      </c>
      <c r="D23" s="12">
        <v>-47</v>
      </c>
      <c r="E23" s="31">
        <v>0</v>
      </c>
      <c r="F23" s="31">
        <v>0</v>
      </c>
      <c r="G23" s="31">
        <v>0</v>
      </c>
      <c r="H23" s="31">
        <v>0</v>
      </c>
      <c r="I23" s="31">
        <v>0.20999999999999996</v>
      </c>
      <c r="J23" s="31">
        <v>0</v>
      </c>
      <c r="K23" s="31">
        <v>0</v>
      </c>
      <c r="L23" s="31">
        <v>0</v>
      </c>
      <c r="M23" s="31">
        <v>0</v>
      </c>
      <c r="N23" s="31">
        <v>24.865700941946763</v>
      </c>
      <c r="O23" s="31">
        <v>-12.603003301443938</v>
      </c>
      <c r="P23" s="31">
        <v>3.0882189080144194E-2</v>
      </c>
      <c r="Q23" s="31">
        <v>-0.49325128066270724</v>
      </c>
      <c r="R23" s="31">
        <v>45.155157463138771</v>
      </c>
      <c r="S23" s="31">
        <v>2.0103975715290745</v>
      </c>
      <c r="T23" s="31">
        <v>1.4060824336409876</v>
      </c>
      <c r="U23" s="31">
        <v>2.9898432930281156</v>
      </c>
      <c r="V23" s="31">
        <v>3.0697021705890171</v>
      </c>
      <c r="X23" s="11">
        <f t="shared" si="0"/>
        <v>-0.47116364318523546</v>
      </c>
      <c r="Y23" s="31">
        <v>-75.325589952211715</v>
      </c>
      <c r="Z23" s="31">
        <v>-0.34086485196670663</v>
      </c>
      <c r="AA23" s="11">
        <f t="shared" si="1"/>
        <v>-3.3488301710644892</v>
      </c>
      <c r="AB23" s="31">
        <v>-53.822764833937569</v>
      </c>
      <c r="AD23" s="32"/>
      <c r="AE23" s="15" t="s">
        <v>36</v>
      </c>
      <c r="AF23" s="31">
        <v>-68.798323045046303</v>
      </c>
      <c r="AG23" s="60">
        <v>-70</v>
      </c>
      <c r="AH23" s="31"/>
      <c r="AI23" s="31">
        <v>-42.357749504473681</v>
      </c>
      <c r="AJ23" s="60">
        <v>-42.5</v>
      </c>
      <c r="AK23" s="12"/>
      <c r="AL23" s="31"/>
      <c r="AX23" s="31">
        <v>39</v>
      </c>
    </row>
    <row r="24" spans="1:50" x14ac:dyDescent="0.2">
      <c r="A24" s="31">
        <v>1997</v>
      </c>
      <c r="B24" s="11">
        <v>11</v>
      </c>
      <c r="C24" s="12">
        <v>-67</v>
      </c>
      <c r="D24" s="12">
        <v>-45</v>
      </c>
      <c r="E24" s="31">
        <v>0</v>
      </c>
      <c r="F24" s="31">
        <v>0</v>
      </c>
      <c r="G24" s="31">
        <v>0</v>
      </c>
      <c r="H24" s="31">
        <v>0</v>
      </c>
      <c r="I24" s="31">
        <v>-0.16000000000000014</v>
      </c>
      <c r="J24" s="31">
        <v>0</v>
      </c>
      <c r="K24" s="31">
        <v>0</v>
      </c>
      <c r="L24" s="31">
        <v>0</v>
      </c>
      <c r="M24" s="31">
        <v>0</v>
      </c>
      <c r="N24" s="31">
        <v>-43.80630397430528</v>
      </c>
      <c r="O24" s="31">
        <v>-2.3108507643098717</v>
      </c>
      <c r="P24" s="31">
        <v>0.13439993292310901</v>
      </c>
      <c r="Q24" s="31">
        <v>0.19183505000106327</v>
      </c>
      <c r="R24" s="31">
        <v>-20.920179691029848</v>
      </c>
      <c r="S24" s="31">
        <v>19.495786124080347</v>
      </c>
      <c r="T24" s="31">
        <v>1.6898450115931118</v>
      </c>
      <c r="U24" s="31">
        <v>1.7989515214602516</v>
      </c>
      <c r="V24" s="31">
        <v>-1.9115990640702476</v>
      </c>
      <c r="X24" s="11">
        <f t="shared" si="0"/>
        <v>-1.5558584820842181</v>
      </c>
      <c r="Y24" s="31">
        <v>-76.653986141047255</v>
      </c>
      <c r="Z24" s="31">
        <v>1.4861390509522705</v>
      </c>
      <c r="AA24" s="11">
        <f t="shared" si="1"/>
        <v>-3.043031536358888</v>
      </c>
      <c r="AB24" s="31">
        <v>-55.365218650133706</v>
      </c>
      <c r="AD24" s="32"/>
      <c r="AE24" s="15" t="s">
        <v>37</v>
      </c>
      <c r="AH24" s="12"/>
      <c r="AK24" s="31"/>
      <c r="AX24" s="31">
        <v>41</v>
      </c>
    </row>
    <row r="25" spans="1:50" x14ac:dyDescent="0.2">
      <c r="A25" s="31">
        <v>1998</v>
      </c>
      <c r="B25" s="11">
        <v>1</v>
      </c>
      <c r="C25" s="12">
        <v>-71</v>
      </c>
      <c r="D25" s="12">
        <v>-50</v>
      </c>
      <c r="E25" s="31">
        <v>0</v>
      </c>
      <c r="F25" s="31">
        <v>0</v>
      </c>
      <c r="G25" s="31">
        <v>0</v>
      </c>
      <c r="H25" s="31">
        <v>0</v>
      </c>
      <c r="I25" s="31">
        <v>-0.25</v>
      </c>
      <c r="J25" s="31">
        <v>0</v>
      </c>
      <c r="K25" s="31">
        <v>0</v>
      </c>
      <c r="L25" s="31">
        <v>0</v>
      </c>
      <c r="M25" s="31">
        <v>0</v>
      </c>
      <c r="N25" s="31">
        <v>-35.750477794611683</v>
      </c>
      <c r="O25" s="31">
        <v>-45.83583395126125</v>
      </c>
      <c r="P25" s="31">
        <v>0.12905502135657465</v>
      </c>
      <c r="Q25" s="31">
        <v>0.20070489177439321</v>
      </c>
      <c r="R25" s="31">
        <v>-9.5402370800969418</v>
      </c>
      <c r="S25" s="31">
        <v>15.697442031175544</v>
      </c>
      <c r="T25" s="31">
        <v>1.0400938529825023</v>
      </c>
      <c r="U25" s="31">
        <v>4.5916511712664381</v>
      </c>
      <c r="V25" s="31">
        <v>-4.1368017684076799</v>
      </c>
      <c r="X25" s="11">
        <f t="shared" si="0"/>
        <v>0.6116291541648472</v>
      </c>
      <c r="Y25" s="31">
        <v>-75.753435920249743</v>
      </c>
      <c r="Z25" s="31">
        <v>-5.2270995222203931</v>
      </c>
      <c r="AA25" s="11">
        <f t="shared" si="1"/>
        <v>-4.3930026244047644</v>
      </c>
      <c r="AB25" s="31">
        <v>-58.26623776598607</v>
      </c>
      <c r="AD25" s="32"/>
      <c r="AE25" s="15" t="s">
        <v>38</v>
      </c>
      <c r="AF25" s="31">
        <v>-70.395046846643893</v>
      </c>
      <c r="AG25" s="60">
        <v>-71</v>
      </c>
      <c r="AH25" s="31"/>
      <c r="AI25" s="31">
        <v>-44.54633308497295</v>
      </c>
      <c r="AJ25" s="60">
        <v>-42.5</v>
      </c>
      <c r="AK25" s="12"/>
      <c r="AL25" s="31"/>
      <c r="AX25" s="31">
        <v>43</v>
      </c>
    </row>
    <row r="26" spans="1:50" x14ac:dyDescent="0.2">
      <c r="A26" s="31">
        <v>1998</v>
      </c>
      <c r="B26" s="11">
        <v>3</v>
      </c>
      <c r="C26" s="12">
        <v>-71</v>
      </c>
      <c r="D26" s="12">
        <v>-46</v>
      </c>
      <c r="E26" s="31">
        <v>0</v>
      </c>
      <c r="F26" s="31">
        <v>0</v>
      </c>
      <c r="G26" s="31">
        <v>0</v>
      </c>
      <c r="H26" s="31">
        <v>0</v>
      </c>
      <c r="I26" s="31">
        <v>5.0000000000000266E-2</v>
      </c>
      <c r="J26" s="31">
        <v>0</v>
      </c>
      <c r="K26" s="31">
        <v>0</v>
      </c>
      <c r="L26" s="31">
        <v>0</v>
      </c>
      <c r="M26" s="31">
        <v>0</v>
      </c>
      <c r="N26" s="31">
        <v>53.649415523473017</v>
      </c>
      <c r="O26" s="31">
        <v>51.389467816027533</v>
      </c>
      <c r="P26" s="31">
        <v>0.22767152487788084</v>
      </c>
      <c r="Q26" s="31">
        <v>-0.10726736459777005</v>
      </c>
      <c r="R26" s="31">
        <v>28.566110932340262</v>
      </c>
      <c r="S26" s="31">
        <v>27.506818577123102</v>
      </c>
      <c r="T26" s="31">
        <v>-1.8054052039150486</v>
      </c>
      <c r="U26" s="31">
        <v>-0.88805689827712375</v>
      </c>
      <c r="V26" s="31">
        <v>-0.34295555885376522</v>
      </c>
      <c r="X26" s="11">
        <f t="shared" si="0"/>
        <v>-1.5522937435310928</v>
      </c>
      <c r="Y26" s="31">
        <v>-77.104985675062025</v>
      </c>
      <c r="Z26" s="31">
        <v>2.7802990203696281</v>
      </c>
      <c r="AA26" s="11">
        <f t="shared" si="1"/>
        <v>-0.4874836789511075</v>
      </c>
      <c r="AB26" s="31">
        <v>-57.024118305960869</v>
      </c>
      <c r="AD26" s="32"/>
      <c r="AE26" s="15" t="s">
        <v>62</v>
      </c>
      <c r="AH26" s="12"/>
      <c r="AK26" s="31"/>
      <c r="AX26" s="31">
        <v>45</v>
      </c>
    </row>
    <row r="27" spans="1:50" x14ac:dyDescent="0.2">
      <c r="A27" s="31">
        <v>1998</v>
      </c>
      <c r="B27" s="11">
        <v>5</v>
      </c>
      <c r="C27" s="12">
        <v>-75</v>
      </c>
      <c r="D27" s="12">
        <v>-50</v>
      </c>
      <c r="E27" s="31">
        <v>0</v>
      </c>
      <c r="F27" s="31">
        <v>0</v>
      </c>
      <c r="G27" s="31">
        <v>0</v>
      </c>
      <c r="H27" s="31">
        <v>0</v>
      </c>
      <c r="I27" s="31">
        <v>-0.10000000000000009</v>
      </c>
      <c r="J27" s="31">
        <v>0</v>
      </c>
      <c r="K27" s="31">
        <v>0</v>
      </c>
      <c r="L27" s="31">
        <v>0</v>
      </c>
      <c r="M27" s="31">
        <v>0</v>
      </c>
      <c r="N27" s="31">
        <v>-26.068980908420368</v>
      </c>
      <c r="O27" s="31">
        <v>12.506466933257592</v>
      </c>
      <c r="P27" s="31">
        <v>-0.28151703848406812</v>
      </c>
      <c r="Q27" s="31">
        <v>-7.0960189242317631E-2</v>
      </c>
      <c r="R27" s="31">
        <v>61.186558723798115</v>
      </c>
      <c r="S27" s="31">
        <v>-0.86608586405871457</v>
      </c>
      <c r="T27" s="31">
        <v>-3.133647827787251</v>
      </c>
      <c r="U27" s="31">
        <v>4.8210407262867676</v>
      </c>
      <c r="V27" s="31">
        <v>-4.2461318086206079</v>
      </c>
      <c r="X27" s="11">
        <f t="shared" si="0"/>
        <v>0.94111599939641843</v>
      </c>
      <c r="Y27" s="31">
        <v>-75.887580591693094</v>
      </c>
      <c r="Z27" s="31">
        <v>-4.2511061397729595</v>
      </c>
      <c r="AA27" s="11">
        <f t="shared" si="1"/>
        <v>-4.068315225249945</v>
      </c>
      <c r="AB27" s="31">
        <v>-59.912104046106428</v>
      </c>
      <c r="AD27" s="32">
        <v>1996</v>
      </c>
      <c r="AE27" s="15">
        <v>35065</v>
      </c>
      <c r="AF27" s="31">
        <v>-72.760621193377972</v>
      </c>
      <c r="AG27" s="60">
        <v>-69.5</v>
      </c>
      <c r="AH27" s="31"/>
      <c r="AI27" s="31">
        <v>-45.535486717941076</v>
      </c>
      <c r="AJ27" s="60">
        <v>-47.6</v>
      </c>
      <c r="AK27" s="12"/>
      <c r="AL27" s="31"/>
      <c r="AX27" s="31">
        <v>47</v>
      </c>
    </row>
    <row r="28" spans="1:50" x14ac:dyDescent="0.2">
      <c r="A28" s="31">
        <v>1998</v>
      </c>
      <c r="B28" s="11">
        <v>7</v>
      </c>
      <c r="C28" s="12">
        <v>-78</v>
      </c>
      <c r="D28" s="12">
        <v>-50</v>
      </c>
      <c r="E28" s="31">
        <v>0</v>
      </c>
      <c r="F28" s="31">
        <v>0</v>
      </c>
      <c r="G28" s="31">
        <v>0</v>
      </c>
      <c r="H28" s="31">
        <v>0</v>
      </c>
      <c r="I28" s="31">
        <v>-0.35000000000000009</v>
      </c>
      <c r="J28" s="31">
        <v>0</v>
      </c>
      <c r="K28" s="31">
        <v>0</v>
      </c>
      <c r="L28" s="31">
        <v>0</v>
      </c>
      <c r="M28" s="31">
        <v>0</v>
      </c>
      <c r="N28" s="31">
        <v>56.083632725517866</v>
      </c>
      <c r="O28" s="31">
        <v>33.554068585893368</v>
      </c>
      <c r="P28" s="31">
        <v>-0.24216795129467922</v>
      </c>
      <c r="Q28" s="31">
        <v>-0.13902288265473703</v>
      </c>
      <c r="R28" s="31">
        <v>23.865244282554585</v>
      </c>
      <c r="S28" s="31">
        <v>0.99765852863592663</v>
      </c>
      <c r="T28" s="31">
        <v>-6.5640909308780007</v>
      </c>
      <c r="U28" s="31">
        <v>-1.6862810909900736</v>
      </c>
      <c r="V28" s="31">
        <v>-3.4248725458322107</v>
      </c>
      <c r="X28" s="11">
        <f t="shared" si="0"/>
        <v>1.5300161322715173</v>
      </c>
      <c r="Y28" s="31">
        <v>-74.184640849990316</v>
      </c>
      <c r="Z28" s="31">
        <v>-1.0880736651354039</v>
      </c>
      <c r="AA28" s="11">
        <f t="shared" si="1"/>
        <v>-0.12530154671178639</v>
      </c>
      <c r="AB28" s="31">
        <v>-58.45888823488005</v>
      </c>
      <c r="AD28" s="32"/>
      <c r="AE28" s="15" t="s">
        <v>29</v>
      </c>
      <c r="AH28" s="12"/>
      <c r="AK28" s="31"/>
      <c r="AX28" s="31">
        <v>49</v>
      </c>
    </row>
    <row r="29" spans="1:50" x14ac:dyDescent="0.2">
      <c r="A29" s="31">
        <v>1998</v>
      </c>
      <c r="B29" s="11">
        <v>9</v>
      </c>
      <c r="C29" s="12">
        <v>-91</v>
      </c>
      <c r="D29" s="12">
        <v>-64</v>
      </c>
      <c r="E29" s="31">
        <v>1</v>
      </c>
      <c r="F29" s="31">
        <v>0</v>
      </c>
      <c r="G29" s="31">
        <v>0</v>
      </c>
      <c r="H29" s="31">
        <v>0</v>
      </c>
      <c r="I29" s="31">
        <v>-0.61999999999999988</v>
      </c>
      <c r="J29" s="31">
        <v>0</v>
      </c>
      <c r="K29" s="31">
        <v>0</v>
      </c>
      <c r="L29" s="31">
        <v>0</v>
      </c>
      <c r="M29" s="31">
        <v>0</v>
      </c>
      <c r="N29" s="31">
        <v>-327.85669847745862</v>
      </c>
      <c r="O29" s="31">
        <v>-86.602438835109666</v>
      </c>
      <c r="P29" s="31">
        <v>0.57510449114932949</v>
      </c>
      <c r="Q29" s="31">
        <v>1.4627103718116139</v>
      </c>
      <c r="R29" s="31">
        <v>-39.945868876887587</v>
      </c>
      <c r="S29" s="31">
        <v>-116.29489843574386</v>
      </c>
      <c r="T29" s="31">
        <v>-9.0317622691578947</v>
      </c>
      <c r="U29" s="31">
        <v>-1.738071594877318</v>
      </c>
      <c r="V29" s="31">
        <v>-13.465668765474787</v>
      </c>
      <c r="X29" s="11">
        <f t="shared" si="0"/>
        <v>-11.743625672659093</v>
      </c>
      <c r="Y29" s="31">
        <v>-85.833170222734125</v>
      </c>
      <c r="Z29" s="31">
        <v>-14.851260557072511</v>
      </c>
      <c r="AA29" s="11">
        <f t="shared" si="1"/>
        <v>-13.079358865776641</v>
      </c>
      <c r="AB29" s="31">
        <v>-70.486744684306643</v>
      </c>
      <c r="AD29" s="32"/>
      <c r="AE29" s="15" t="s">
        <v>30</v>
      </c>
      <c r="AF29" s="31">
        <v>-75.986489700016037</v>
      </c>
      <c r="AG29" s="60">
        <v>-69</v>
      </c>
      <c r="AH29" s="31"/>
      <c r="AI29" s="31">
        <v>-42.664991758027945</v>
      </c>
      <c r="AJ29" s="60">
        <v>-49</v>
      </c>
      <c r="AK29" s="12"/>
      <c r="AL29" s="31"/>
      <c r="AX29" s="31">
        <v>51</v>
      </c>
    </row>
    <row r="30" spans="1:50" x14ac:dyDescent="0.2">
      <c r="A30" s="31">
        <v>1998</v>
      </c>
      <c r="B30" s="11">
        <v>11</v>
      </c>
      <c r="C30" s="12">
        <v>-90</v>
      </c>
      <c r="D30" s="12">
        <v>-63</v>
      </c>
      <c r="E30" s="31">
        <v>0</v>
      </c>
      <c r="F30" s="31">
        <v>0</v>
      </c>
      <c r="G30" s="31">
        <v>0</v>
      </c>
      <c r="H30" s="31">
        <v>0</v>
      </c>
      <c r="I30" s="31">
        <v>4.0000000000000036E-2</v>
      </c>
      <c r="J30" s="31">
        <v>0</v>
      </c>
      <c r="K30" s="31">
        <v>0</v>
      </c>
      <c r="L30" s="31">
        <v>0</v>
      </c>
      <c r="M30" s="31">
        <v>0</v>
      </c>
      <c r="N30" s="31">
        <v>-21.648401186820568</v>
      </c>
      <c r="O30" s="31">
        <v>-9.6458781266729634</v>
      </c>
      <c r="P30" s="31">
        <v>0.91632501780036091</v>
      </c>
      <c r="Q30" s="31">
        <v>-0.19178470852193494</v>
      </c>
      <c r="R30" s="31">
        <v>-70.467632652709781</v>
      </c>
      <c r="S30" s="31">
        <v>-27.415068450105824</v>
      </c>
      <c r="T30" s="31">
        <v>-7.392283362867853</v>
      </c>
      <c r="U30" s="31">
        <v>-8.4908420695627278</v>
      </c>
      <c r="V30" s="31">
        <v>-3.2198161724263513E-2</v>
      </c>
      <c r="X30" s="11">
        <f t="shared" si="0"/>
        <v>2.9299251747033392</v>
      </c>
      <c r="Y30" s="31">
        <v>-82.149750993920307</v>
      </c>
      <c r="Z30" s="31">
        <v>-2.1072656096715079</v>
      </c>
      <c r="AA30" s="11">
        <f t="shared" si="1"/>
        <v>-2.6979494634302692</v>
      </c>
      <c r="AB30" s="31">
        <v>-70.156222181330349</v>
      </c>
      <c r="AD30" s="32"/>
      <c r="AE30" s="15" t="s">
        <v>31</v>
      </c>
      <c r="AH30" s="12"/>
      <c r="AK30" s="31"/>
      <c r="AX30" s="31">
        <v>53</v>
      </c>
    </row>
    <row r="31" spans="1:50" x14ac:dyDescent="0.2">
      <c r="A31" s="31">
        <v>1999</v>
      </c>
      <c r="B31" s="11">
        <v>1</v>
      </c>
      <c r="C31" s="12">
        <v>-84</v>
      </c>
      <c r="D31" s="12">
        <v>-83</v>
      </c>
      <c r="E31" s="31">
        <v>0</v>
      </c>
      <c r="F31" s="31">
        <v>0</v>
      </c>
      <c r="G31" s="31">
        <v>0</v>
      </c>
      <c r="H31" s="31">
        <v>0</v>
      </c>
      <c r="I31" s="31">
        <v>8.9999999999999858E-2</v>
      </c>
      <c r="J31" s="31">
        <v>0</v>
      </c>
      <c r="K31" s="31">
        <v>0</v>
      </c>
      <c r="L31" s="31">
        <v>0</v>
      </c>
      <c r="M31" s="31">
        <v>0</v>
      </c>
      <c r="N31" s="31">
        <v>-110.98237689081584</v>
      </c>
      <c r="O31" s="31">
        <v>-71.394955736858279</v>
      </c>
      <c r="P31" s="31">
        <v>0.75755599621270375</v>
      </c>
      <c r="Q31" s="31">
        <v>0.23453434091469813</v>
      </c>
      <c r="R31" s="31">
        <v>-5.5831081014567268</v>
      </c>
      <c r="S31" s="31">
        <v>-43.643485833522142</v>
      </c>
      <c r="T31" s="31">
        <v>-1.4721113497899687</v>
      </c>
      <c r="U31" s="31">
        <v>0.8443665260573574</v>
      </c>
      <c r="V31" s="31">
        <v>5.4006614721174335</v>
      </c>
      <c r="X31" s="11">
        <f t="shared" si="0"/>
        <v>2.9387708965438795</v>
      </c>
      <c r="Y31" s="31">
        <v>-78.934385726626445</v>
      </c>
      <c r="Z31" s="31">
        <v>-21.903441298040359</v>
      </c>
      <c r="AA31" s="11">
        <f t="shared" si="1"/>
        <v>-8.4110533591632386</v>
      </c>
      <c r="AB31" s="31">
        <v>-76.493469486868619</v>
      </c>
      <c r="AD31" s="32"/>
      <c r="AE31" s="15" t="s">
        <v>32</v>
      </c>
      <c r="AF31" s="31">
        <v>-75.694947940222477</v>
      </c>
      <c r="AG31" s="60">
        <v>-67</v>
      </c>
      <c r="AH31" s="31"/>
      <c r="AI31" s="31">
        <v>-41.119759521023539</v>
      </c>
      <c r="AJ31" s="60">
        <v>-45</v>
      </c>
      <c r="AK31" s="12"/>
      <c r="AL31" s="31"/>
      <c r="AX31" s="31">
        <v>55</v>
      </c>
    </row>
    <row r="32" spans="1:50" x14ac:dyDescent="0.2">
      <c r="A32" s="31">
        <v>1999</v>
      </c>
      <c r="B32" s="11">
        <v>3</v>
      </c>
      <c r="C32" s="12">
        <v>-89</v>
      </c>
      <c r="D32" s="12">
        <v>-64</v>
      </c>
      <c r="E32" s="31">
        <v>0</v>
      </c>
      <c r="F32" s="31">
        <v>0</v>
      </c>
      <c r="G32" s="31">
        <v>0</v>
      </c>
      <c r="H32" s="31">
        <v>0</v>
      </c>
      <c r="I32" s="31">
        <v>-5.9999999999999831E-2</v>
      </c>
      <c r="J32" s="31">
        <v>0</v>
      </c>
      <c r="K32" s="31">
        <v>0</v>
      </c>
      <c r="L32" s="31">
        <v>0</v>
      </c>
      <c r="M32" s="31">
        <v>1</v>
      </c>
      <c r="N32" s="31">
        <v>76.535376352751371</v>
      </c>
      <c r="O32" s="31">
        <v>-1.629259183964386</v>
      </c>
      <c r="P32" s="31">
        <v>-0.26382285254449839</v>
      </c>
      <c r="Q32" s="31">
        <v>-0.23464442324206164</v>
      </c>
      <c r="R32" s="31">
        <v>56.923658550478748</v>
      </c>
      <c r="S32" s="31">
        <v>-14.752125503487667</v>
      </c>
      <c r="T32" s="31">
        <v>7.1408522342286362</v>
      </c>
      <c r="U32" s="31">
        <v>-15.379918388963688</v>
      </c>
      <c r="V32" s="31">
        <v>-5.1598285222964826</v>
      </c>
      <c r="X32" s="11">
        <f t="shared" si="0"/>
        <v>-1.9616314561813399</v>
      </c>
      <c r="Y32" s="31">
        <v>-80.797304939087098</v>
      </c>
      <c r="Z32" s="31">
        <v>14.088534123323265</v>
      </c>
      <c r="AA32" s="11">
        <f t="shared" si="1"/>
        <v>8.7355451166717497</v>
      </c>
      <c r="AB32" s="31">
        <v>-64.97629742587047</v>
      </c>
      <c r="AD32" s="32"/>
      <c r="AE32" s="15" t="s">
        <v>33</v>
      </c>
      <c r="AH32" s="12"/>
      <c r="AK32" s="31"/>
      <c r="AX32" s="31">
        <v>57</v>
      </c>
    </row>
    <row r="33" spans="1:50" x14ac:dyDescent="0.2">
      <c r="A33" s="31">
        <v>1999</v>
      </c>
      <c r="B33" s="11">
        <v>5</v>
      </c>
      <c r="C33" s="12">
        <v>-83</v>
      </c>
      <c r="D33" s="12">
        <v>-53</v>
      </c>
      <c r="E33" s="31">
        <v>0</v>
      </c>
      <c r="F33" s="31">
        <v>0</v>
      </c>
      <c r="G33" s="31">
        <v>0</v>
      </c>
      <c r="H33" s="31">
        <v>0</v>
      </c>
      <c r="I33" s="31">
        <v>4.9999999999999822E-2</v>
      </c>
      <c r="J33" s="31">
        <v>0</v>
      </c>
      <c r="K33" s="31">
        <v>0</v>
      </c>
      <c r="L33" s="31">
        <v>0</v>
      </c>
      <c r="M33" s="31">
        <v>1</v>
      </c>
      <c r="N33" s="31">
        <v>8.2800103732556938</v>
      </c>
      <c r="O33" s="31">
        <v>-17.763202908720558</v>
      </c>
      <c r="P33" s="31">
        <v>-1.3927926466362626</v>
      </c>
      <c r="Q33" s="31">
        <v>-9.1937490577765665E-2</v>
      </c>
      <c r="R33" s="31">
        <v>155.901749367619</v>
      </c>
      <c r="S33" s="31">
        <v>10.830142768658677</v>
      </c>
      <c r="T33" s="31">
        <v>-5.929046990110427</v>
      </c>
      <c r="U33" s="31">
        <v>8.8558718877726434</v>
      </c>
      <c r="V33" s="31">
        <v>5.4967521214615891</v>
      </c>
      <c r="X33" s="11">
        <f t="shared" si="0"/>
        <v>6.0783873111157529</v>
      </c>
      <c r="Y33" s="31">
        <v>-74.461372630531955</v>
      </c>
      <c r="Z33" s="31">
        <v>10.889660862265917</v>
      </c>
      <c r="AA33" s="11">
        <f t="shared" si="1"/>
        <v>1.3791286990155314</v>
      </c>
      <c r="AB33" s="31">
        <v>-63.407605845153476</v>
      </c>
      <c r="AD33" s="32"/>
      <c r="AE33" s="15" t="s">
        <v>34</v>
      </c>
      <c r="AF33" s="31">
        <v>-78.010882104572246</v>
      </c>
      <c r="AG33" s="60">
        <v>-62</v>
      </c>
      <c r="AH33" s="31"/>
      <c r="AI33" s="31">
        <v>-43.689901663808698</v>
      </c>
      <c r="AJ33" s="60">
        <v>-49</v>
      </c>
      <c r="AK33" s="12"/>
      <c r="AL33" s="31"/>
      <c r="AX33" s="31">
        <v>59</v>
      </c>
    </row>
    <row r="34" spans="1:50" x14ac:dyDescent="0.2">
      <c r="A34" s="31">
        <v>1999</v>
      </c>
      <c r="B34" s="11">
        <v>7</v>
      </c>
      <c r="C34" s="12">
        <v>-83</v>
      </c>
      <c r="D34" s="12">
        <v>-55</v>
      </c>
      <c r="E34" s="31">
        <v>0</v>
      </c>
      <c r="F34" s="31">
        <v>0</v>
      </c>
      <c r="G34" s="31">
        <v>0</v>
      </c>
      <c r="H34" s="31">
        <v>0</v>
      </c>
      <c r="I34" s="31">
        <v>-0.10999999999999988</v>
      </c>
      <c r="J34" s="31">
        <v>0</v>
      </c>
      <c r="K34" s="31">
        <v>0</v>
      </c>
      <c r="L34" s="31">
        <v>0</v>
      </c>
      <c r="M34" s="31">
        <v>1</v>
      </c>
      <c r="N34" s="31">
        <v>34.088943348530123</v>
      </c>
      <c r="O34" s="31">
        <v>-0.60405124324401405</v>
      </c>
      <c r="P34" s="31">
        <v>-0.46091185805009499</v>
      </c>
      <c r="Q34" s="31">
        <v>5.1613836898563664E-2</v>
      </c>
      <c r="R34" s="31">
        <v>144.84129025470486</v>
      </c>
      <c r="S34" s="31">
        <v>-7.8601903460525362</v>
      </c>
      <c r="T34" s="31">
        <v>-1.1768833743086178</v>
      </c>
      <c r="U34" s="31">
        <v>8.2628354767256162</v>
      </c>
      <c r="V34" s="31">
        <v>-6.4561197515110483E-2</v>
      </c>
      <c r="X34" s="11">
        <f t="shared" si="0"/>
        <v>2.900603364604514</v>
      </c>
      <c r="Y34" s="31">
        <v>-71.674743266769966</v>
      </c>
      <c r="Z34" s="31">
        <v>-0.90328169738100483</v>
      </c>
      <c r="AA34" s="11">
        <f t="shared" si="1"/>
        <v>-1.6185979624282125</v>
      </c>
      <c r="AB34" s="31">
        <v>-64.615363717291686</v>
      </c>
      <c r="AD34" s="32"/>
      <c r="AE34" s="15" t="s">
        <v>35</v>
      </c>
      <c r="AH34" s="12"/>
      <c r="AK34" s="31"/>
      <c r="AX34" s="31">
        <v>61</v>
      </c>
    </row>
    <row r="35" spans="1:50" x14ac:dyDescent="0.2">
      <c r="A35" s="31">
        <v>1999</v>
      </c>
      <c r="B35" s="11">
        <v>9</v>
      </c>
      <c r="C35" s="12">
        <v>-81</v>
      </c>
      <c r="D35" s="12">
        <v>-53</v>
      </c>
      <c r="E35" s="31">
        <v>0</v>
      </c>
      <c r="F35" s="31">
        <v>0</v>
      </c>
      <c r="G35" s="31">
        <v>0</v>
      </c>
      <c r="H35" s="31">
        <v>0</v>
      </c>
      <c r="I35" s="31">
        <v>-3.0000000000000027E-2</v>
      </c>
      <c r="J35" s="31">
        <v>0</v>
      </c>
      <c r="K35" s="31">
        <v>0</v>
      </c>
      <c r="L35" s="31">
        <v>0</v>
      </c>
      <c r="M35" s="31">
        <v>1</v>
      </c>
      <c r="N35" s="31">
        <v>8.9311837537099468</v>
      </c>
      <c r="O35" s="31">
        <v>2.1378845987484913</v>
      </c>
      <c r="P35" s="31">
        <v>3.266438401071154E-2</v>
      </c>
      <c r="Q35" s="31">
        <v>-0.15863775210011133</v>
      </c>
      <c r="R35" s="31">
        <v>67.270634328045375</v>
      </c>
      <c r="S35" s="31">
        <v>-5.3801532809349641</v>
      </c>
      <c r="T35" s="31">
        <v>-5.5939957893933796</v>
      </c>
      <c r="U35" s="31">
        <v>0.13730268706050971</v>
      </c>
      <c r="V35" s="31">
        <v>1.8365391134901548</v>
      </c>
      <c r="X35" s="11">
        <f t="shared" si="0"/>
        <v>4.4015770573403756</v>
      </c>
      <c r="Y35" s="31">
        <v>-67.391728244100932</v>
      </c>
      <c r="Z35" s="31">
        <v>1.8744098695514484</v>
      </c>
      <c r="AA35" s="11">
        <f t="shared" si="1"/>
        <v>0.50282437880558561</v>
      </c>
      <c r="AB35" s="31">
        <v>-63.279681379221202</v>
      </c>
      <c r="AD35" s="32"/>
      <c r="AE35" s="15" t="s">
        <v>36</v>
      </c>
      <c r="AF35" s="31">
        <v>-81.447885571357972</v>
      </c>
      <c r="AG35" s="60">
        <v>-70</v>
      </c>
      <c r="AH35" s="31"/>
      <c r="AI35" s="31">
        <v>-43.283467148532793</v>
      </c>
      <c r="AJ35" s="60">
        <v>-45</v>
      </c>
      <c r="AK35" s="12"/>
      <c r="AL35" s="31"/>
      <c r="AX35" s="31">
        <v>63</v>
      </c>
    </row>
    <row r="36" spans="1:50" x14ac:dyDescent="0.2">
      <c r="A36" s="31">
        <v>1999</v>
      </c>
      <c r="B36" s="11">
        <v>11</v>
      </c>
      <c r="C36" s="12">
        <v>-75</v>
      </c>
      <c r="D36" s="12">
        <v>-49</v>
      </c>
      <c r="E36" s="31">
        <v>0</v>
      </c>
      <c r="F36" s="31">
        <v>0</v>
      </c>
      <c r="G36" s="31">
        <v>0</v>
      </c>
      <c r="H36" s="31">
        <v>0</v>
      </c>
      <c r="I36" s="31">
        <v>7.0000000000000062E-2</v>
      </c>
      <c r="J36" s="31">
        <v>0</v>
      </c>
      <c r="K36" s="31">
        <v>0</v>
      </c>
      <c r="L36" s="31">
        <v>0</v>
      </c>
      <c r="M36" s="31">
        <v>1</v>
      </c>
      <c r="N36" s="31">
        <v>24.265447694564834</v>
      </c>
      <c r="O36" s="31">
        <v>-0.93964183659486356</v>
      </c>
      <c r="P36" s="31">
        <v>0.39808528923397085</v>
      </c>
      <c r="Q36" s="31">
        <v>-9.6157743994404243E-2</v>
      </c>
      <c r="R36" s="31">
        <v>-35.755222066391205</v>
      </c>
      <c r="S36" s="31">
        <v>20.149872670720569</v>
      </c>
      <c r="T36" s="31">
        <v>-2.7962091236449083</v>
      </c>
      <c r="U36" s="31">
        <v>2.8224663309953875</v>
      </c>
      <c r="V36" s="31">
        <v>5.9223368392825515</v>
      </c>
      <c r="X36" s="11">
        <f t="shared" si="0"/>
        <v>2.2889745682536473</v>
      </c>
      <c r="Y36" s="31">
        <v>-65.333744617319468</v>
      </c>
      <c r="Z36" s="31">
        <v>4.0384135347220278</v>
      </c>
      <c r="AA36" s="11">
        <f t="shared" si="1"/>
        <v>-0.2559803748372198</v>
      </c>
      <c r="AB36" s="31">
        <v>-62.945397292217692</v>
      </c>
      <c r="AD36" s="32"/>
      <c r="AE36" s="15" t="s">
        <v>37</v>
      </c>
      <c r="AH36" s="12"/>
      <c r="AK36" s="31"/>
      <c r="AX36" s="31">
        <v>65</v>
      </c>
    </row>
    <row r="37" spans="1:50" x14ac:dyDescent="0.2">
      <c r="A37" s="31">
        <v>2000</v>
      </c>
      <c r="B37" s="11">
        <v>1</v>
      </c>
      <c r="C37" s="12">
        <v>-68</v>
      </c>
      <c r="D37" s="12">
        <v>-47</v>
      </c>
      <c r="E37" s="31">
        <v>0</v>
      </c>
      <c r="F37" s="31">
        <v>0</v>
      </c>
      <c r="G37" s="31">
        <v>0</v>
      </c>
      <c r="H37" s="31">
        <v>1</v>
      </c>
      <c r="I37" s="31">
        <v>3.85</v>
      </c>
      <c r="J37" s="31">
        <v>0</v>
      </c>
      <c r="K37" s="31">
        <v>0</v>
      </c>
      <c r="L37" s="31">
        <v>0</v>
      </c>
      <c r="M37" s="31">
        <v>1</v>
      </c>
      <c r="N37" s="31">
        <v>-10.942128982627398</v>
      </c>
      <c r="O37" s="31">
        <v>-16.519540295788367</v>
      </c>
      <c r="P37" s="31">
        <v>-0.34720249940983355</v>
      </c>
      <c r="Q37" s="31">
        <v>0.13654927994709484</v>
      </c>
      <c r="R37" s="31">
        <v>-7.1996178525592489</v>
      </c>
      <c r="S37" s="31">
        <v>-6.2782370200606818</v>
      </c>
      <c r="T37" s="31">
        <v>4.3139179411603443</v>
      </c>
      <c r="U37" s="31">
        <v>7.3070612993526263</v>
      </c>
      <c r="V37" s="31">
        <v>7.1868569505720155</v>
      </c>
      <c r="X37" s="11">
        <f t="shared" si="0"/>
        <v>-0.44806240832257327</v>
      </c>
      <c r="Y37" s="31">
        <v>-65.970215186243337</v>
      </c>
      <c r="Z37" s="31">
        <v>2.4802316060419449</v>
      </c>
      <c r="AA37" s="11">
        <f t="shared" si="1"/>
        <v>-1.9728590102276795</v>
      </c>
      <c r="AB37" s="31">
        <v>-64.305347283034067</v>
      </c>
      <c r="AD37" s="32"/>
      <c r="AE37" s="15" t="s">
        <v>38</v>
      </c>
      <c r="AF37" s="31">
        <v>-80.345137319279118</v>
      </c>
      <c r="AG37" s="60">
        <v>-77</v>
      </c>
      <c r="AH37" s="31"/>
      <c r="AI37" s="31">
        <v>-46.926736225807694</v>
      </c>
      <c r="AJ37" s="60">
        <v>-50</v>
      </c>
      <c r="AK37" s="12"/>
      <c r="AL37" s="31"/>
      <c r="AX37" s="31">
        <v>67</v>
      </c>
    </row>
    <row r="38" spans="1:50" x14ac:dyDescent="0.2">
      <c r="A38" s="31">
        <v>2000</v>
      </c>
      <c r="B38" s="11">
        <v>3</v>
      </c>
      <c r="C38" s="12">
        <v>-72</v>
      </c>
      <c r="D38" s="12">
        <v>-47</v>
      </c>
      <c r="E38" s="31">
        <v>0</v>
      </c>
      <c r="F38" s="31">
        <v>0</v>
      </c>
      <c r="G38" s="31">
        <v>0</v>
      </c>
      <c r="H38" s="31">
        <v>1</v>
      </c>
      <c r="I38" s="31">
        <v>0.21999999999999975</v>
      </c>
      <c r="J38" s="31">
        <v>0</v>
      </c>
      <c r="K38" s="31">
        <v>0</v>
      </c>
      <c r="L38" s="31">
        <v>0</v>
      </c>
      <c r="M38" s="31">
        <v>1</v>
      </c>
      <c r="N38" s="31">
        <v>59.719618080367106</v>
      </c>
      <c r="O38" s="31">
        <v>9.6026462719304391</v>
      </c>
      <c r="P38" s="31">
        <v>-0.70649550492700508</v>
      </c>
      <c r="Q38" s="31">
        <v>-0.25788966421055382</v>
      </c>
      <c r="R38" s="31">
        <v>83.250970333949752</v>
      </c>
      <c r="S38" s="31">
        <v>31.366938538996923</v>
      </c>
      <c r="T38" s="31">
        <v>9.0957181517726067</v>
      </c>
      <c r="U38" s="31">
        <v>5.4329419158695584</v>
      </c>
      <c r="V38" s="31">
        <v>-3.6081906176884111</v>
      </c>
      <c r="X38" s="11">
        <f t="shared" si="0"/>
        <v>-3.1897864575094594</v>
      </c>
      <c r="Y38" s="31">
        <v>-69.202920877731344</v>
      </c>
      <c r="Z38" s="31">
        <v>0.43551103345586945</v>
      </c>
      <c r="AA38" s="11">
        <f t="shared" si="1"/>
        <v>2.6766376494536401</v>
      </c>
      <c r="AB38" s="31">
        <v>-60.746343701579299</v>
      </c>
      <c r="AD38" s="32"/>
      <c r="AE38" s="15" t="s">
        <v>62</v>
      </c>
      <c r="AH38" s="31"/>
      <c r="AK38" s="31"/>
      <c r="AX38" s="31">
        <v>69</v>
      </c>
    </row>
    <row r="39" spans="1:50" x14ac:dyDescent="0.2">
      <c r="A39" s="31">
        <v>2000</v>
      </c>
      <c r="B39" s="11">
        <v>5</v>
      </c>
      <c r="C39" s="12">
        <v>-59</v>
      </c>
      <c r="D39" s="12">
        <v>-39</v>
      </c>
      <c r="E39" s="31">
        <v>0</v>
      </c>
      <c r="F39" s="31">
        <v>0</v>
      </c>
      <c r="G39" s="31">
        <v>0</v>
      </c>
      <c r="H39" s="31">
        <v>1</v>
      </c>
      <c r="I39" s="31">
        <v>-0.25</v>
      </c>
      <c r="J39" s="31">
        <v>0</v>
      </c>
      <c r="K39" s="31">
        <v>0</v>
      </c>
      <c r="L39" s="31">
        <v>0</v>
      </c>
      <c r="M39" s="31">
        <v>1</v>
      </c>
      <c r="N39" s="31">
        <v>6.9131116876130267</v>
      </c>
      <c r="O39" s="31">
        <v>-6.2989818561900535</v>
      </c>
      <c r="P39" s="31">
        <v>-1.0559518933285568</v>
      </c>
      <c r="Q39" s="31">
        <v>0.13282114250345722</v>
      </c>
      <c r="R39" s="31">
        <v>217.21597699952588</v>
      </c>
      <c r="S39" s="31">
        <v>24.570417545987929</v>
      </c>
      <c r="T39" s="31">
        <v>-3.0722176408511843</v>
      </c>
      <c r="U39" s="31">
        <v>0.53324813140723581</v>
      </c>
      <c r="V39" s="31">
        <v>12.946387424858534</v>
      </c>
      <c r="X39" s="11">
        <f t="shared" si="0"/>
        <v>4.6648999990776652</v>
      </c>
      <c r="Y39" s="31">
        <v>-64.375361428854504</v>
      </c>
      <c r="Z39" s="31">
        <v>8.1333970049639053</v>
      </c>
      <c r="AA39" s="11">
        <f t="shared" si="1"/>
        <v>4.8973306326306369</v>
      </c>
      <c r="AB39" s="31">
        <v>-55.651600462438154</v>
      </c>
      <c r="AD39" s="32">
        <v>1997</v>
      </c>
      <c r="AE39" s="15">
        <v>35431</v>
      </c>
      <c r="AF39" s="31">
        <v>-77.72858394062601</v>
      </c>
      <c r="AG39" s="60">
        <v>-78</v>
      </c>
      <c r="AH39" s="31"/>
      <c r="AI39" s="31">
        <v>-47.975329925509335</v>
      </c>
      <c r="AJ39" s="60">
        <v>-50</v>
      </c>
      <c r="AK39" s="31"/>
      <c r="AL39" s="31"/>
      <c r="AX39" s="31">
        <v>71</v>
      </c>
    </row>
    <row r="40" spans="1:50" x14ac:dyDescent="0.2">
      <c r="A40" s="31">
        <v>2000</v>
      </c>
      <c r="B40" s="11">
        <v>7</v>
      </c>
      <c r="C40" s="12">
        <v>-60</v>
      </c>
      <c r="D40" s="12">
        <v>-40</v>
      </c>
      <c r="E40" s="31">
        <v>0</v>
      </c>
      <c r="F40" s="31">
        <v>0</v>
      </c>
      <c r="G40" s="31">
        <v>0</v>
      </c>
      <c r="H40" s="31">
        <v>1</v>
      </c>
      <c r="I40" s="31">
        <v>-0.28000000000000025</v>
      </c>
      <c r="J40" s="31">
        <v>0</v>
      </c>
      <c r="K40" s="31">
        <v>0</v>
      </c>
      <c r="L40" s="31">
        <v>0</v>
      </c>
      <c r="M40" s="31">
        <v>1</v>
      </c>
      <c r="N40" s="31">
        <v>31.145775289847297</v>
      </c>
      <c r="O40" s="31">
        <v>5.4106081981152947</v>
      </c>
      <c r="P40" s="31">
        <v>-9.5743314904340959E-2</v>
      </c>
      <c r="Q40" s="31">
        <v>4.1148007437331713E-2</v>
      </c>
      <c r="R40" s="31">
        <v>87.537931813590092</v>
      </c>
      <c r="S40" s="31">
        <v>-9.9247719418603992</v>
      </c>
      <c r="T40" s="31">
        <v>6.6879052548395173</v>
      </c>
      <c r="U40" s="31">
        <v>4.7897666924070013</v>
      </c>
      <c r="V40" s="31">
        <v>-0.3536815208156463</v>
      </c>
      <c r="X40" s="11">
        <f t="shared" si="0"/>
        <v>-1.7710494841369528</v>
      </c>
      <c r="Y40" s="31">
        <v>-66.297568611680319</v>
      </c>
      <c r="Z40" s="31">
        <v>0.33386999864220535</v>
      </c>
      <c r="AA40" s="11">
        <f t="shared" si="1"/>
        <v>-1.2109689776241312</v>
      </c>
      <c r="AB40" s="31">
        <v>-57.313247830115905</v>
      </c>
      <c r="AD40" s="32"/>
      <c r="AE40" s="15" t="s">
        <v>29</v>
      </c>
      <c r="AH40" s="31"/>
      <c r="AK40" s="31"/>
      <c r="AX40" s="31">
        <v>73</v>
      </c>
    </row>
    <row r="41" spans="1:50" x14ac:dyDescent="0.2">
      <c r="A41" s="31">
        <v>2000</v>
      </c>
      <c r="B41" s="11">
        <v>9</v>
      </c>
      <c r="C41" s="12">
        <v>-64</v>
      </c>
      <c r="D41" s="12">
        <v>-45</v>
      </c>
      <c r="E41" s="31">
        <v>0</v>
      </c>
      <c r="F41" s="31">
        <v>0</v>
      </c>
      <c r="G41" s="31">
        <v>0</v>
      </c>
      <c r="H41" s="31">
        <v>1</v>
      </c>
      <c r="I41" s="31">
        <v>-0.21999999999999975</v>
      </c>
      <c r="J41" s="31">
        <v>0</v>
      </c>
      <c r="K41" s="31">
        <v>0</v>
      </c>
      <c r="L41" s="31">
        <v>0</v>
      </c>
      <c r="M41" s="31">
        <v>1</v>
      </c>
      <c r="N41" s="31">
        <v>-5.9382887790562178</v>
      </c>
      <c r="O41" s="31">
        <v>1.1967147474286295</v>
      </c>
      <c r="P41" s="31">
        <v>-0.14115543128526026</v>
      </c>
      <c r="Q41" s="31">
        <v>-6.3551254737068949E-2</v>
      </c>
      <c r="R41" s="31">
        <v>54.655576809373606</v>
      </c>
      <c r="S41" s="31">
        <v>14.034110468293061</v>
      </c>
      <c r="T41" s="31">
        <v>0.39652257755324888</v>
      </c>
      <c r="U41" s="31">
        <v>1.1751941401404673</v>
      </c>
      <c r="V41" s="31">
        <v>-3.7445949516999013</v>
      </c>
      <c r="X41" s="11">
        <f t="shared" si="0"/>
        <v>1.3130183342836432</v>
      </c>
      <c r="Y41" s="31">
        <v>-64.925675451322391</v>
      </c>
      <c r="Z41" s="31">
        <v>-4.4772018827294033</v>
      </c>
      <c r="AA41" s="11">
        <f t="shared" si="1"/>
        <v>1.3319244343245107</v>
      </c>
      <c r="AB41" s="31">
        <v>-55.729214089068776</v>
      </c>
      <c r="AD41" s="32"/>
      <c r="AE41" s="15" t="s">
        <v>30</v>
      </c>
      <c r="AF41" s="31">
        <v>-76.984412017351744</v>
      </c>
      <c r="AG41" s="60">
        <v>-78</v>
      </c>
      <c r="AH41" s="31"/>
      <c r="AI41" s="31">
        <v>-49.316270655066937</v>
      </c>
      <c r="AJ41" s="60">
        <v>-55</v>
      </c>
      <c r="AK41" s="31"/>
      <c r="AL41" s="31"/>
      <c r="AX41" s="31">
        <v>75</v>
      </c>
    </row>
    <row r="42" spans="1:50" x14ac:dyDescent="0.2">
      <c r="A42" s="31">
        <v>2000</v>
      </c>
      <c r="B42" s="11">
        <v>11</v>
      </c>
      <c r="C42" s="12">
        <v>-61.3</v>
      </c>
      <c r="D42" s="12">
        <v>-40.200000000000003</v>
      </c>
      <c r="E42" s="31">
        <v>0</v>
      </c>
      <c r="F42" s="31">
        <v>0</v>
      </c>
      <c r="G42" s="31">
        <v>0</v>
      </c>
      <c r="H42" s="31">
        <v>1</v>
      </c>
      <c r="I42" s="31">
        <v>9.9999999999997868E-3</v>
      </c>
      <c r="J42" s="31">
        <v>0</v>
      </c>
      <c r="K42" s="31">
        <v>0</v>
      </c>
      <c r="L42" s="31">
        <v>0</v>
      </c>
      <c r="M42" s="31">
        <v>1</v>
      </c>
      <c r="N42" s="31">
        <v>15.386026406253006</v>
      </c>
      <c r="O42" s="31">
        <v>1.1820031738127785</v>
      </c>
      <c r="P42" s="31">
        <v>4.6025563264621587E-2</v>
      </c>
      <c r="Q42" s="31">
        <v>3.2760308719179849E-2</v>
      </c>
      <c r="R42" s="31">
        <v>-73.858430038566695</v>
      </c>
      <c r="S42" s="31">
        <v>15.018824856400398</v>
      </c>
      <c r="T42" s="31">
        <v>-3.3883928134405115</v>
      </c>
      <c r="U42" s="31">
        <v>-4.101308199124837</v>
      </c>
      <c r="V42" s="31">
        <v>2.6438409986300231</v>
      </c>
      <c r="X42" s="11">
        <f t="shared" si="0"/>
        <v>2.1983917508560573</v>
      </c>
      <c r="Y42" s="31">
        <v>-62.750757731166011</v>
      </c>
      <c r="Z42" s="31">
        <v>4.2810713119272075</v>
      </c>
      <c r="AA42" s="11">
        <f t="shared" si="1"/>
        <v>3.5124711859275166</v>
      </c>
      <c r="AB42" s="31">
        <v>-52.180198688625133</v>
      </c>
      <c r="AD42" s="32"/>
      <c r="AE42" s="15" t="s">
        <v>31</v>
      </c>
      <c r="AH42" s="31"/>
      <c r="AK42" s="31"/>
      <c r="AX42" s="31">
        <v>77</v>
      </c>
    </row>
    <row r="43" spans="1:50" x14ac:dyDescent="0.2">
      <c r="A43" s="31">
        <v>2001</v>
      </c>
      <c r="B43" s="11">
        <v>1</v>
      </c>
      <c r="C43" s="12">
        <v>-58.4</v>
      </c>
      <c r="D43" s="12">
        <v>-36.299999999999997</v>
      </c>
      <c r="E43" s="31">
        <v>0</v>
      </c>
      <c r="F43" s="31">
        <v>0</v>
      </c>
      <c r="G43" s="31">
        <v>0</v>
      </c>
      <c r="H43" s="31">
        <v>1</v>
      </c>
      <c r="I43" s="31">
        <v>0.55000000000000071</v>
      </c>
      <c r="J43" s="31">
        <v>0</v>
      </c>
      <c r="K43" s="31">
        <v>0</v>
      </c>
      <c r="L43" s="31">
        <v>0</v>
      </c>
      <c r="M43" s="31">
        <v>1</v>
      </c>
      <c r="N43" s="31">
        <v>44.042461716520563</v>
      </c>
      <c r="O43" s="31">
        <v>-10.656033751380875</v>
      </c>
      <c r="P43" s="31">
        <v>0.22347777668295399</v>
      </c>
      <c r="Q43" s="31">
        <v>0.18698706238763085</v>
      </c>
      <c r="R43" s="31">
        <v>-62.155917604424005</v>
      </c>
      <c r="S43" s="31">
        <v>-10.245047770146721</v>
      </c>
      <c r="T43" s="31">
        <v>3.5253521872580849</v>
      </c>
      <c r="U43" s="31">
        <v>3.0625329783176949</v>
      </c>
      <c r="V43" s="31">
        <v>3.0300365078973415</v>
      </c>
      <c r="X43" s="11">
        <f t="shared" si="0"/>
        <v>-0.72442728156294622</v>
      </c>
      <c r="Y43" s="31">
        <v>-63.57594764006852</v>
      </c>
      <c r="Z43" s="31">
        <v>4.4096259153619659</v>
      </c>
      <c r="AA43" s="11">
        <f t="shared" si="1"/>
        <v>-1.1849971320849653</v>
      </c>
      <c r="AB43" s="31">
        <v>-53.772693716523143</v>
      </c>
      <c r="AD43" s="32"/>
      <c r="AE43" s="15" t="s">
        <v>32</v>
      </c>
      <c r="AF43" s="31">
        <v>-74.691763509737541</v>
      </c>
      <c r="AG43" s="60">
        <v>-73</v>
      </c>
      <c r="AH43" s="31"/>
      <c r="AI43" s="31">
        <v>-49.3025547260727</v>
      </c>
      <c r="AJ43" s="60">
        <v>-49</v>
      </c>
      <c r="AK43" s="31"/>
      <c r="AL43" s="31"/>
      <c r="AX43" s="31">
        <v>79</v>
      </c>
    </row>
    <row r="44" spans="1:50" x14ac:dyDescent="0.2">
      <c r="A44" s="31">
        <v>2001</v>
      </c>
      <c r="B44" s="11">
        <v>3</v>
      </c>
      <c r="C44" s="12">
        <v>-59.9</v>
      </c>
      <c r="D44" s="12">
        <v>-37</v>
      </c>
      <c r="E44" s="31">
        <v>0</v>
      </c>
      <c r="F44" s="31">
        <v>0</v>
      </c>
      <c r="G44" s="31">
        <v>0</v>
      </c>
      <c r="H44" s="31">
        <v>1</v>
      </c>
      <c r="I44" s="31">
        <v>-0.22000000000000064</v>
      </c>
      <c r="J44" s="31">
        <v>0</v>
      </c>
      <c r="K44" s="31">
        <v>0</v>
      </c>
      <c r="L44" s="31">
        <v>0</v>
      </c>
      <c r="M44" s="31">
        <v>1</v>
      </c>
      <c r="N44" s="31">
        <v>30.798930712990138</v>
      </c>
      <c r="O44" s="31">
        <v>7.4756561400068895</v>
      </c>
      <c r="P44" s="31">
        <v>-0.40411250855281067</v>
      </c>
      <c r="Q44" s="31">
        <v>-3.3960731962814197E-2</v>
      </c>
      <c r="R44" s="31">
        <v>45.161149564525033</v>
      </c>
      <c r="S44" s="31">
        <v>17.912995240765227</v>
      </c>
      <c r="T44" s="31">
        <v>5.0081922690585134</v>
      </c>
      <c r="U44" s="31">
        <v>5.8796584229761804</v>
      </c>
      <c r="V44" s="31">
        <v>-1.2852357663094698</v>
      </c>
      <c r="X44" s="11">
        <f t="shared" si="0"/>
        <v>-1.3442371095342145</v>
      </c>
      <c r="Y44" s="31">
        <v>-64.906460424718901</v>
      </c>
      <c r="Z44" s="31">
        <v>0.17988788104024306</v>
      </c>
      <c r="AA44" s="11">
        <f t="shared" si="1"/>
        <v>0.58123650873141885</v>
      </c>
      <c r="AB44" s="31">
        <v>-53.013873439220646</v>
      </c>
      <c r="AD44" s="32"/>
      <c r="AE44" s="15" t="s">
        <v>33</v>
      </c>
      <c r="AH44" s="31"/>
      <c r="AK44" s="31"/>
      <c r="AX44" s="31">
        <v>81</v>
      </c>
    </row>
    <row r="45" spans="1:50" x14ac:dyDescent="0.2">
      <c r="A45" s="31">
        <v>2001</v>
      </c>
      <c r="B45" s="11">
        <v>5</v>
      </c>
      <c r="C45" s="12">
        <v>-57.6</v>
      </c>
      <c r="D45" s="12">
        <v>-34.4</v>
      </c>
      <c r="E45" s="31">
        <v>0</v>
      </c>
      <c r="F45" s="31">
        <v>0</v>
      </c>
      <c r="G45" s="31">
        <v>0</v>
      </c>
      <c r="H45" s="31">
        <v>1</v>
      </c>
      <c r="I45" s="31">
        <v>-8.9999999999999858E-2</v>
      </c>
      <c r="J45" s="31">
        <v>0</v>
      </c>
      <c r="K45" s="31">
        <v>0</v>
      </c>
      <c r="L45" s="31">
        <v>0</v>
      </c>
      <c r="M45" s="31">
        <v>1</v>
      </c>
      <c r="N45" s="31">
        <v>-10.085469373348772</v>
      </c>
      <c r="O45" s="31">
        <v>-0.53323173823686953</v>
      </c>
      <c r="P45" s="31">
        <v>-0.96581694668387441</v>
      </c>
      <c r="Q45" s="31">
        <v>-1.0688276666680355E-2</v>
      </c>
      <c r="R45" s="31">
        <v>255.92767604196732</v>
      </c>
      <c r="S45" s="31">
        <v>20.672692017605215</v>
      </c>
      <c r="T45" s="31">
        <v>-0.74978088465427661</v>
      </c>
      <c r="U45" s="31">
        <v>0.96309682488104353</v>
      </c>
      <c r="V45" s="31">
        <v>2.3318471872083681</v>
      </c>
      <c r="X45" s="11">
        <f t="shared" si="0"/>
        <v>3.569626384103783</v>
      </c>
      <c r="Y45" s="31">
        <v>-61.244596508340685</v>
      </c>
      <c r="Z45" s="31">
        <v>2.9720950820945875</v>
      </c>
      <c r="AA45" s="11">
        <f t="shared" si="1"/>
        <v>4.0415288313448858</v>
      </c>
      <c r="AB45" s="31">
        <v>-48.89732640708619</v>
      </c>
      <c r="AD45" s="32"/>
      <c r="AE45" s="15" t="s">
        <v>34</v>
      </c>
      <c r="AF45" s="31">
        <v>-75.065795118058389</v>
      </c>
      <c r="AG45" s="60">
        <v>-68</v>
      </c>
      <c r="AH45" s="31"/>
      <c r="AI45" s="31">
        <v>-51.920606209537759</v>
      </c>
      <c r="AJ45" s="60">
        <v>-47</v>
      </c>
      <c r="AK45" s="31"/>
      <c r="AL45" s="31"/>
      <c r="AX45" s="31">
        <v>83</v>
      </c>
    </row>
    <row r="46" spans="1:50" x14ac:dyDescent="0.2">
      <c r="A46" s="31">
        <v>2001</v>
      </c>
      <c r="B46" s="11">
        <v>7</v>
      </c>
      <c r="C46" s="12">
        <v>-53.2</v>
      </c>
      <c r="D46" s="12">
        <v>-32</v>
      </c>
      <c r="E46" s="31">
        <v>0</v>
      </c>
      <c r="F46" s="31">
        <v>0</v>
      </c>
      <c r="G46" s="31">
        <v>0</v>
      </c>
      <c r="H46" s="31">
        <v>1</v>
      </c>
      <c r="I46" s="31">
        <v>0.16000000000000014</v>
      </c>
      <c r="J46" s="31">
        <v>0</v>
      </c>
      <c r="K46" s="31">
        <v>0</v>
      </c>
      <c r="L46" s="31">
        <v>0</v>
      </c>
      <c r="M46" s="31">
        <v>1</v>
      </c>
      <c r="N46" s="31">
        <v>68.809633905895652</v>
      </c>
      <c r="O46" s="31">
        <v>4.4241324602185719</v>
      </c>
      <c r="P46" s="31">
        <v>0.1012685101091825</v>
      </c>
      <c r="Q46" s="31">
        <v>-0.27052129311901407</v>
      </c>
      <c r="R46" s="31">
        <v>145.35578028512441</v>
      </c>
      <c r="S46" s="31">
        <v>-4.2060992463728253</v>
      </c>
      <c r="T46" s="31">
        <v>-3.6545217741938725</v>
      </c>
      <c r="U46" s="31">
        <v>1.6067287400677265E-2</v>
      </c>
      <c r="V46" s="31">
        <v>4.546751201551106</v>
      </c>
      <c r="X46" s="11">
        <f t="shared" si="0"/>
        <v>3.9540880508255212</v>
      </c>
      <c r="Y46" s="31">
        <v>-57.41683570224005</v>
      </c>
      <c r="Z46" s="31">
        <v>3.0827137651912704</v>
      </c>
      <c r="AA46" s="11">
        <f t="shared" si="1"/>
        <v>1.1544523361384174</v>
      </c>
      <c r="AB46" s="31">
        <v>-48.272894937212392</v>
      </c>
      <c r="AD46" s="32"/>
      <c r="AE46" s="15" t="s">
        <v>35</v>
      </c>
      <c r="AH46" s="31"/>
      <c r="AK46" s="31"/>
      <c r="AX46" s="31">
        <v>85</v>
      </c>
    </row>
    <row r="47" spans="1:50" x14ac:dyDescent="0.2">
      <c r="A47" s="31">
        <v>2001</v>
      </c>
      <c r="B47" s="11">
        <v>9</v>
      </c>
      <c r="C47" s="12">
        <v>-45.6</v>
      </c>
      <c r="D47" s="12">
        <v>-29.099999999999998</v>
      </c>
      <c r="E47" s="31">
        <v>0</v>
      </c>
      <c r="F47" s="31">
        <v>0</v>
      </c>
      <c r="G47" s="31">
        <v>0</v>
      </c>
      <c r="H47" s="31">
        <v>1</v>
      </c>
      <c r="I47" s="31">
        <v>0.17999999999999972</v>
      </c>
      <c r="J47" s="31">
        <v>0</v>
      </c>
      <c r="K47" s="31">
        <v>0</v>
      </c>
      <c r="L47" s="31">
        <v>0</v>
      </c>
      <c r="M47" s="31">
        <v>1</v>
      </c>
      <c r="N47" s="31">
        <v>-1.5528679221390966</v>
      </c>
      <c r="O47" s="31">
        <v>8.1082270703041068E-2</v>
      </c>
      <c r="P47" s="31">
        <v>0.14692275138894073</v>
      </c>
      <c r="Q47" s="31">
        <v>-5.2526590442480113E-2</v>
      </c>
      <c r="R47" s="31">
        <v>57.667031438355998</v>
      </c>
      <c r="S47" s="31">
        <v>31.652331802103422</v>
      </c>
      <c r="T47" s="31">
        <v>-2.085663658150378</v>
      </c>
      <c r="U47" s="31">
        <v>2.2520381894552379</v>
      </c>
      <c r="V47" s="31">
        <v>7.9089908182228381</v>
      </c>
      <c r="X47" s="11">
        <f t="shared" si="0"/>
        <v>2.6355477935637532</v>
      </c>
      <c r="Y47" s="31">
        <v>-55.023588892606156</v>
      </c>
      <c r="Z47" s="31">
        <v>3.7191671314272918</v>
      </c>
      <c r="AA47" s="11">
        <f t="shared" si="1"/>
        <v>0.98427302675855821</v>
      </c>
      <c r="AB47" s="31">
        <v>-47.589919748174246</v>
      </c>
      <c r="AD47" s="32"/>
      <c r="AE47" s="15" t="s">
        <v>36</v>
      </c>
      <c r="AF47" s="31">
        <v>-75.325589952211715</v>
      </c>
      <c r="AG47" s="60">
        <v>-65</v>
      </c>
      <c r="AH47" s="31"/>
      <c r="AI47" s="31">
        <v>-53.822764833937569</v>
      </c>
      <c r="AJ47" s="60">
        <v>-47</v>
      </c>
      <c r="AK47" s="31"/>
      <c r="AL47" s="31"/>
      <c r="AX47" s="31">
        <v>87</v>
      </c>
    </row>
    <row r="48" spans="1:50" x14ac:dyDescent="0.2">
      <c r="A48" s="31">
        <v>2001</v>
      </c>
      <c r="B48" s="11">
        <v>11</v>
      </c>
      <c r="C48" s="12">
        <v>-47.8</v>
      </c>
      <c r="D48" s="12">
        <v>-34.199999999999996</v>
      </c>
      <c r="E48" s="31">
        <v>0</v>
      </c>
      <c r="F48" s="31">
        <v>0</v>
      </c>
      <c r="G48" s="31">
        <v>0</v>
      </c>
      <c r="H48" s="31">
        <v>1</v>
      </c>
      <c r="I48" s="31">
        <v>0.23000000000000043</v>
      </c>
      <c r="J48" s="31">
        <v>0</v>
      </c>
      <c r="K48" s="31">
        <v>0</v>
      </c>
      <c r="L48" s="31">
        <v>0</v>
      </c>
      <c r="M48" s="31">
        <v>1</v>
      </c>
      <c r="N48" s="31">
        <v>20.470741888932835</v>
      </c>
      <c r="O48" s="31">
        <v>4.0217963543697373</v>
      </c>
      <c r="P48" s="31">
        <v>0.21995305757417521</v>
      </c>
      <c r="Q48" s="31">
        <v>0.10652620368781136</v>
      </c>
      <c r="R48" s="31">
        <v>-130.77825282307811</v>
      </c>
      <c r="S48" s="31">
        <v>-6.3415236241481185</v>
      </c>
      <c r="T48" s="31">
        <v>5.7716485266509299</v>
      </c>
      <c r="U48" s="31">
        <v>4.9578475302397127</v>
      </c>
      <c r="V48" s="31">
        <v>-1.6299598683378478</v>
      </c>
      <c r="X48" s="11">
        <f t="shared" si="0"/>
        <v>-2.9968426044817447</v>
      </c>
      <c r="Y48" s="31">
        <v>-58.262288289446076</v>
      </c>
      <c r="Z48" s="31">
        <v>-4.091984033641066</v>
      </c>
      <c r="AA48" s="11">
        <f t="shared" si="1"/>
        <v>-2.1242566033142487</v>
      </c>
      <c r="AB48" s="31">
        <v>-49.945279208874354</v>
      </c>
      <c r="AD48" s="32"/>
      <c r="AE48" s="15" t="s">
        <v>37</v>
      </c>
      <c r="AH48" s="31"/>
      <c r="AK48" s="31"/>
      <c r="AX48" s="31">
        <v>89</v>
      </c>
    </row>
    <row r="49" spans="1:50" x14ac:dyDescent="0.2">
      <c r="A49" s="31">
        <v>2002</v>
      </c>
      <c r="B49" s="11">
        <v>1</v>
      </c>
      <c r="C49" s="12">
        <v>-45.3</v>
      </c>
      <c r="D49" s="12">
        <v>-32.200000000000003</v>
      </c>
      <c r="E49" s="31">
        <v>0</v>
      </c>
      <c r="F49" s="31">
        <v>0</v>
      </c>
      <c r="G49" s="31">
        <v>0</v>
      </c>
      <c r="H49" s="31">
        <v>1</v>
      </c>
      <c r="I49" s="31">
        <v>8.0000000000000071E-2</v>
      </c>
      <c r="J49" s="31">
        <v>0</v>
      </c>
      <c r="K49" s="31">
        <v>0</v>
      </c>
      <c r="L49" s="31">
        <v>0</v>
      </c>
      <c r="M49" s="31">
        <v>1</v>
      </c>
      <c r="N49" s="31">
        <v>-2.1780015002534507</v>
      </c>
      <c r="O49" s="31">
        <v>-8.5671722902214427</v>
      </c>
      <c r="P49" s="31">
        <v>-0.30210682098882857</v>
      </c>
      <c r="Q49" s="31">
        <v>0.27752707325126941</v>
      </c>
      <c r="R49" s="31">
        <v>-114.70562545986287</v>
      </c>
      <c r="S49" s="31">
        <v>14.116415858682442</v>
      </c>
      <c r="T49" s="31">
        <v>4.2219960150299567</v>
      </c>
      <c r="U49" s="31">
        <v>-1.1849362249251763</v>
      </c>
      <c r="V49" s="31">
        <v>2.7047891311014811</v>
      </c>
      <c r="X49" s="11">
        <f t="shared" si="0"/>
        <v>-1.5800559438771391</v>
      </c>
      <c r="Y49" s="31">
        <v>-59.802158304950204</v>
      </c>
      <c r="Z49" s="31">
        <v>1.8006081368177937</v>
      </c>
      <c r="AA49" s="11">
        <f t="shared" si="1"/>
        <v>2.90821594437472</v>
      </c>
      <c r="AB49" s="31">
        <v>-46.727142610715248</v>
      </c>
      <c r="AD49" s="32"/>
      <c r="AE49" s="15" t="s">
        <v>38</v>
      </c>
      <c r="AF49" s="31">
        <v>-76.653986141047255</v>
      </c>
      <c r="AG49" s="60">
        <v>-67</v>
      </c>
      <c r="AH49" s="31"/>
      <c r="AI49" s="31">
        <v>-55.365218650133706</v>
      </c>
      <c r="AJ49" s="60">
        <v>-45</v>
      </c>
      <c r="AK49" s="31"/>
      <c r="AL49" s="31"/>
      <c r="AX49" s="31">
        <v>91</v>
      </c>
    </row>
    <row r="50" spans="1:50" x14ac:dyDescent="0.2">
      <c r="A50" s="31">
        <v>2002</v>
      </c>
      <c r="B50" s="11">
        <v>3</v>
      </c>
      <c r="C50" s="12">
        <v>-50.309999999999995</v>
      </c>
      <c r="D50" s="12">
        <v>-29.8</v>
      </c>
      <c r="E50" s="31">
        <v>0</v>
      </c>
      <c r="F50" s="31">
        <v>0</v>
      </c>
      <c r="G50" s="31">
        <v>0</v>
      </c>
      <c r="H50" s="31">
        <v>1</v>
      </c>
      <c r="I50" s="31">
        <v>-0.23000000000000043</v>
      </c>
      <c r="J50" s="31">
        <v>0</v>
      </c>
      <c r="K50" s="31">
        <v>0</v>
      </c>
      <c r="L50" s="31">
        <v>0</v>
      </c>
      <c r="M50" s="31">
        <v>1</v>
      </c>
      <c r="N50" s="31">
        <v>45.820113724380434</v>
      </c>
      <c r="O50" s="31">
        <v>9.7911541948102929</v>
      </c>
      <c r="P50" s="31">
        <v>-0.37087355660011034</v>
      </c>
      <c r="Q50" s="31">
        <v>-0.17226885470810124</v>
      </c>
      <c r="R50" s="31">
        <v>-13.198746600902586</v>
      </c>
      <c r="S50" s="31">
        <v>16.717228597199682</v>
      </c>
      <c r="T50" s="31">
        <v>8.376726890950275</v>
      </c>
      <c r="U50" s="31">
        <v>1.0418687828040059</v>
      </c>
      <c r="V50" s="31">
        <v>-4.7176303880729238</v>
      </c>
      <c r="X50" s="11">
        <f t="shared" si="0"/>
        <v>-3.6048583328900872</v>
      </c>
      <c r="Y50" s="31">
        <v>-63.317661592209014</v>
      </c>
      <c r="Z50" s="31">
        <v>2.7204871720788768</v>
      </c>
      <c r="AA50" s="11">
        <f t="shared" si="1"/>
        <v>2.8080812631450796</v>
      </c>
      <c r="AB50" s="31">
        <v>-44.234254709691491</v>
      </c>
      <c r="AD50" s="32"/>
      <c r="AE50" s="15" t="s">
        <v>62</v>
      </c>
      <c r="AH50" s="31"/>
      <c r="AK50" s="31"/>
      <c r="AX50" s="31">
        <v>93</v>
      </c>
    </row>
    <row r="51" spans="1:50" x14ac:dyDescent="0.2">
      <c r="A51" s="31">
        <v>2002</v>
      </c>
      <c r="B51" s="11">
        <v>5</v>
      </c>
      <c r="C51" s="12">
        <v>-46.690000000000005</v>
      </c>
      <c r="D51" s="12">
        <v>-30.299999999999997</v>
      </c>
      <c r="E51" s="31">
        <v>0</v>
      </c>
      <c r="F51" s="31">
        <v>0</v>
      </c>
      <c r="G51" s="31">
        <v>0</v>
      </c>
      <c r="H51" s="31">
        <v>1</v>
      </c>
      <c r="I51" s="31">
        <v>8.9999999999999858E-2</v>
      </c>
      <c r="J51" s="31">
        <v>0</v>
      </c>
      <c r="K51" s="31">
        <v>0</v>
      </c>
      <c r="L51" s="31">
        <v>0</v>
      </c>
      <c r="M51" s="31">
        <v>1</v>
      </c>
      <c r="N51" s="31">
        <v>3.8132999156884897</v>
      </c>
      <c r="O51" s="31">
        <v>-4.868013762953912</v>
      </c>
      <c r="P51" s="31">
        <v>-0.45059126927909426</v>
      </c>
      <c r="Q51" s="31">
        <v>7.4367263620318966E-2</v>
      </c>
      <c r="R51" s="31">
        <v>169.22899112582161</v>
      </c>
      <c r="S51" s="31">
        <v>-7.7266946998542547</v>
      </c>
      <c r="T51" s="31">
        <v>-1.1557087681035383</v>
      </c>
      <c r="U51" s="31">
        <v>1.1499118083047675</v>
      </c>
      <c r="V51" s="31">
        <v>3.5471433931433229</v>
      </c>
      <c r="X51" s="11">
        <f t="shared" si="0"/>
        <v>3.2560500223715465</v>
      </c>
      <c r="Y51" s="31">
        <v>-59.824544268461175</v>
      </c>
      <c r="Z51" s="31">
        <v>0.11389081035127664</v>
      </c>
      <c r="AA51" s="11">
        <f t="shared" si="1"/>
        <v>1.222540263544114</v>
      </c>
      <c r="AB51" s="31">
        <v>-43.532482377182845</v>
      </c>
      <c r="AD51" s="32">
        <v>1998</v>
      </c>
      <c r="AE51" s="15">
        <v>35796</v>
      </c>
      <c r="AF51" s="31">
        <v>-75.753435920249743</v>
      </c>
      <c r="AG51" s="60">
        <v>-71</v>
      </c>
      <c r="AH51" s="31"/>
      <c r="AI51" s="31">
        <v>-58.26623776598607</v>
      </c>
      <c r="AJ51" s="60">
        <v>-50</v>
      </c>
      <c r="AK51" s="31"/>
      <c r="AL51" s="31"/>
      <c r="AX51" s="31">
        <v>95</v>
      </c>
    </row>
    <row r="52" spans="1:50" x14ac:dyDescent="0.2">
      <c r="A52" s="31">
        <v>2002</v>
      </c>
      <c r="B52" s="11">
        <v>7</v>
      </c>
      <c r="C52" s="12">
        <v>-47.3</v>
      </c>
      <c r="D52" s="12">
        <v>-30.11</v>
      </c>
      <c r="E52" s="31">
        <v>0</v>
      </c>
      <c r="F52" s="31">
        <v>0</v>
      </c>
      <c r="G52" s="31">
        <v>0</v>
      </c>
      <c r="H52" s="31">
        <v>1</v>
      </c>
      <c r="I52" s="31">
        <v>-4.0000000000000036E-2</v>
      </c>
      <c r="J52" s="31">
        <v>0</v>
      </c>
      <c r="K52" s="31">
        <v>0</v>
      </c>
      <c r="L52" s="31">
        <v>0</v>
      </c>
      <c r="M52" s="31">
        <v>1</v>
      </c>
      <c r="N52" s="31">
        <v>85.937009673653648</v>
      </c>
      <c r="O52" s="31">
        <v>6.3473452762326232</v>
      </c>
      <c r="P52" s="31">
        <v>-0.33134763068223422</v>
      </c>
      <c r="Q52" s="31">
        <v>-0.17150322902768622</v>
      </c>
      <c r="R52" s="31">
        <v>78.122094015851459</v>
      </c>
      <c r="S52" s="31">
        <v>-2.3058061019190217</v>
      </c>
      <c r="T52" s="31">
        <v>-0.38755531047608899</v>
      </c>
      <c r="U52" s="31">
        <v>-1.6148349975456497</v>
      </c>
      <c r="V52" s="31">
        <v>-0.41408479253071434</v>
      </c>
      <c r="X52" s="11">
        <f t="shared" si="0"/>
        <v>1.6896213565494422</v>
      </c>
      <c r="Y52" s="31">
        <v>-58.180480248962127</v>
      </c>
      <c r="Z52" s="31">
        <v>0.49637595304246629</v>
      </c>
      <c r="AA52" s="11">
        <f t="shared" si="1"/>
        <v>3.4209532951628647</v>
      </c>
      <c r="AB52" s="31">
        <v>-40.48612429058474</v>
      </c>
      <c r="AD52" s="32"/>
      <c r="AE52" s="15" t="s">
        <v>29</v>
      </c>
      <c r="AH52" s="31"/>
      <c r="AK52" s="31"/>
      <c r="AX52" s="31">
        <v>97</v>
      </c>
    </row>
    <row r="53" spans="1:50" x14ac:dyDescent="0.2">
      <c r="A53" s="31">
        <v>2002</v>
      </c>
      <c r="B53" s="11">
        <v>9</v>
      </c>
      <c r="C53" s="12">
        <v>-46</v>
      </c>
      <c r="D53" s="12">
        <v>-31.1</v>
      </c>
      <c r="E53" s="31">
        <v>0</v>
      </c>
      <c r="F53" s="31">
        <v>0</v>
      </c>
      <c r="G53" s="31">
        <v>0</v>
      </c>
      <c r="H53" s="31">
        <v>1</v>
      </c>
      <c r="I53" s="31">
        <v>0.34000000000000075</v>
      </c>
      <c r="J53" s="31">
        <v>0</v>
      </c>
      <c r="K53" s="31">
        <v>0</v>
      </c>
      <c r="L53" s="31">
        <v>0</v>
      </c>
      <c r="M53" s="31">
        <v>1</v>
      </c>
      <c r="N53" s="31">
        <v>-34.757937072238008</v>
      </c>
      <c r="O53" s="31">
        <v>-1.6783929224203737</v>
      </c>
      <c r="P53" s="31">
        <v>0.37095283394070638</v>
      </c>
      <c r="Q53" s="31">
        <v>-0.14318681497932412</v>
      </c>
      <c r="R53" s="31">
        <v>19.042158236177091</v>
      </c>
      <c r="S53" s="31">
        <v>29.19787739577048</v>
      </c>
      <c r="T53" s="31">
        <v>-4.3330525905889621</v>
      </c>
      <c r="U53" s="31">
        <v>-2.9910499040983933</v>
      </c>
      <c r="V53" s="31">
        <v>1.3855865634500117</v>
      </c>
      <c r="X53" s="11">
        <f t="shared" si="0"/>
        <v>3.5326794294035424</v>
      </c>
      <c r="Y53" s="31">
        <v>-54.726196402952105</v>
      </c>
      <c r="Z53" s="31">
        <v>-0.72130043207257988</v>
      </c>
      <c r="AA53" s="11">
        <f t="shared" si="1"/>
        <v>2.2053104816754208</v>
      </c>
      <c r="AB53" s="31">
        <v>-38.997526247558433</v>
      </c>
      <c r="AD53" s="32"/>
      <c r="AE53" s="15" t="s">
        <v>30</v>
      </c>
      <c r="AF53" s="31">
        <v>-77.104985675062025</v>
      </c>
      <c r="AG53" s="60">
        <v>-71</v>
      </c>
      <c r="AH53" s="31"/>
      <c r="AI53" s="31">
        <v>-57.024118305960869</v>
      </c>
      <c r="AJ53" s="60">
        <v>-46</v>
      </c>
      <c r="AK53" s="31"/>
      <c r="AL53" s="31"/>
      <c r="AX53" s="31">
        <v>99</v>
      </c>
    </row>
    <row r="54" spans="1:50" x14ac:dyDescent="0.2">
      <c r="A54" s="31">
        <v>2002</v>
      </c>
      <c r="B54" s="11">
        <v>11</v>
      </c>
      <c r="C54" s="12">
        <v>-46.400000000000006</v>
      </c>
      <c r="D54" s="12">
        <v>-25.000000000000004</v>
      </c>
      <c r="E54" s="31">
        <v>0</v>
      </c>
      <c r="F54" s="31">
        <v>0</v>
      </c>
      <c r="G54" s="31">
        <v>0</v>
      </c>
      <c r="H54" s="31">
        <v>1</v>
      </c>
      <c r="I54" s="31">
        <v>0.12999999999999989</v>
      </c>
      <c r="J54" s="31">
        <v>0</v>
      </c>
      <c r="K54" s="31">
        <v>0</v>
      </c>
      <c r="L54" s="31">
        <v>0</v>
      </c>
      <c r="M54" s="31">
        <v>1</v>
      </c>
      <c r="N54" s="31">
        <v>8.1169596803638324</v>
      </c>
      <c r="O54" s="31">
        <v>2.4622694493419739</v>
      </c>
      <c r="P54" s="31">
        <v>1.0138741144357617</v>
      </c>
      <c r="Q54" s="31">
        <v>0.19732839759763074</v>
      </c>
      <c r="R54" s="31">
        <v>-149.04035099186859</v>
      </c>
      <c r="S54" s="31">
        <v>-8.8446779280107606</v>
      </c>
      <c r="T54" s="31">
        <v>0.36738117033662659</v>
      </c>
      <c r="U54" s="31">
        <v>-0.97487563535099475</v>
      </c>
      <c r="V54" s="31">
        <v>-0.26173792841951476</v>
      </c>
      <c r="X54" s="11">
        <f t="shared" si="0"/>
        <v>-0.35063130209531396</v>
      </c>
      <c r="Y54" s="31">
        <v>-55.28236154271795</v>
      </c>
      <c r="Z54" s="31">
        <v>6.1369181169656368</v>
      </c>
      <c r="AA54" s="11">
        <f t="shared" si="1"/>
        <v>-1.9445231474216915</v>
      </c>
      <c r="AB54" s="31">
        <v>-41.604511768304654</v>
      </c>
      <c r="AD54" s="32"/>
      <c r="AE54" s="15" t="s">
        <v>31</v>
      </c>
      <c r="AH54" s="31"/>
      <c r="AK54" s="31"/>
      <c r="AX54" s="31">
        <v>101</v>
      </c>
    </row>
    <row r="55" spans="1:50" x14ac:dyDescent="0.2">
      <c r="A55" s="31">
        <v>2003</v>
      </c>
      <c r="B55" s="11">
        <v>1</v>
      </c>
      <c r="C55" s="12">
        <v>-44.300000000000004</v>
      </c>
      <c r="D55" s="12">
        <v>-31.8</v>
      </c>
      <c r="E55" s="31">
        <v>0</v>
      </c>
      <c r="F55" s="31">
        <v>0</v>
      </c>
      <c r="G55" s="31">
        <v>0</v>
      </c>
      <c r="H55" s="31">
        <v>1</v>
      </c>
      <c r="I55" s="31">
        <v>-0.15000000000000036</v>
      </c>
      <c r="J55" s="31">
        <v>0</v>
      </c>
      <c r="K55" s="31">
        <v>0</v>
      </c>
      <c r="L55" s="31">
        <v>0</v>
      </c>
      <c r="M55" s="31">
        <v>1</v>
      </c>
      <c r="N55" s="31">
        <v>-47.784601250494994</v>
      </c>
      <c r="O55" s="31">
        <v>-8.2737237991748955</v>
      </c>
      <c r="P55" s="31">
        <v>0.42869807169944779</v>
      </c>
      <c r="Q55" s="31">
        <v>0.17548126937111069</v>
      </c>
      <c r="R55" s="31">
        <v>-95.952830519869536</v>
      </c>
      <c r="S55" s="31">
        <v>-12.499877974813945</v>
      </c>
      <c r="T55" s="31">
        <v>3.662448641348623</v>
      </c>
      <c r="U55" s="31">
        <v>9.4043306128674651</v>
      </c>
      <c r="V55" s="31">
        <v>2.1704285395153229</v>
      </c>
      <c r="X55" s="11">
        <f t="shared" si="0"/>
        <v>-1.1594039416404374</v>
      </c>
      <c r="Y55" s="31">
        <v>-56.509997385549632</v>
      </c>
      <c r="Z55" s="31">
        <v>-5.713855184336162</v>
      </c>
      <c r="AA55" s="11">
        <f t="shared" si="1"/>
        <v>-5.8800916513191153</v>
      </c>
      <c r="AB55" s="31">
        <v>-47.462800658621589</v>
      </c>
      <c r="AD55" s="32"/>
      <c r="AE55" s="15" t="s">
        <v>32</v>
      </c>
      <c r="AF55" s="31">
        <v>-75.887580591693094</v>
      </c>
      <c r="AG55" s="60">
        <v>-75</v>
      </c>
      <c r="AH55" s="31"/>
      <c r="AI55" s="31">
        <v>-59.912104046106428</v>
      </c>
      <c r="AJ55" s="60">
        <v>-50</v>
      </c>
      <c r="AK55" s="31"/>
      <c r="AL55" s="31"/>
      <c r="AX55" s="11">
        <v>103</v>
      </c>
    </row>
    <row r="56" spans="1:50" x14ac:dyDescent="0.2">
      <c r="A56" s="31">
        <v>2003</v>
      </c>
      <c r="B56" s="11">
        <v>3</v>
      </c>
      <c r="C56" s="12">
        <v>-52.2</v>
      </c>
      <c r="D56" s="12">
        <v>-35.300000000000004</v>
      </c>
      <c r="E56" s="31">
        <v>0</v>
      </c>
      <c r="F56" s="31">
        <v>0</v>
      </c>
      <c r="G56" s="31">
        <v>0</v>
      </c>
      <c r="H56" s="31">
        <v>1</v>
      </c>
      <c r="I56" s="31">
        <v>-0.24000000000000021</v>
      </c>
      <c r="J56" s="31">
        <v>0</v>
      </c>
      <c r="K56" s="31">
        <v>0</v>
      </c>
      <c r="L56" s="31">
        <v>0</v>
      </c>
      <c r="M56" s="31">
        <v>1</v>
      </c>
      <c r="N56" s="31">
        <v>36.698435805397565</v>
      </c>
      <c r="O56" s="31">
        <v>7.3870654401873095</v>
      </c>
      <c r="P56" s="31">
        <v>-0.27020522934116703</v>
      </c>
      <c r="Q56" s="31">
        <v>-0.12425885743694662</v>
      </c>
      <c r="R56" s="31">
        <v>34.897286141090611</v>
      </c>
      <c r="S56" s="31">
        <v>-0.53459270876934839</v>
      </c>
      <c r="T56" s="31">
        <v>7.7523430638606241</v>
      </c>
      <c r="U56" s="31">
        <v>0.91155038807958899</v>
      </c>
      <c r="V56" s="31">
        <v>-7.7307958999881494</v>
      </c>
      <c r="X56" s="11">
        <f t="shared" si="0"/>
        <v>-2.8086474902984566</v>
      </c>
      <c r="Y56" s="31">
        <v>-59.294018915702061</v>
      </c>
      <c r="Z56" s="31">
        <v>-3.9896266160997294</v>
      </c>
      <c r="AA56" s="11">
        <f t="shared" si="1"/>
        <v>1.5907812675492083</v>
      </c>
      <c r="AB56" s="31">
        <v>-44.920659465652349</v>
      </c>
      <c r="AD56" s="32"/>
      <c r="AE56" s="15" t="s">
        <v>33</v>
      </c>
      <c r="AH56" s="31"/>
      <c r="AK56" s="31"/>
      <c r="AX56" s="11">
        <v>105</v>
      </c>
    </row>
    <row r="57" spans="1:50" x14ac:dyDescent="0.2">
      <c r="A57" s="31">
        <v>2003</v>
      </c>
      <c r="B57" s="11">
        <v>5</v>
      </c>
      <c r="C57" s="12">
        <v>-50.8</v>
      </c>
      <c r="D57" s="12">
        <v>-36.900000000000006</v>
      </c>
      <c r="E57" s="31">
        <v>0</v>
      </c>
      <c r="F57" s="31">
        <v>0</v>
      </c>
      <c r="G57" s="31">
        <v>0</v>
      </c>
      <c r="H57" s="31">
        <v>1</v>
      </c>
      <c r="I57" s="31">
        <v>1.0000000000000675E-2</v>
      </c>
      <c r="J57" s="31">
        <v>0</v>
      </c>
      <c r="K57" s="31">
        <v>0</v>
      </c>
      <c r="L57" s="31">
        <v>0</v>
      </c>
      <c r="M57" s="31">
        <v>1</v>
      </c>
      <c r="N57" s="31">
        <v>28.515242374926295</v>
      </c>
      <c r="O57" s="31">
        <v>-4.2157608777908502</v>
      </c>
      <c r="P57" s="31">
        <v>-0.7173042985487863</v>
      </c>
      <c r="Q57" s="31">
        <v>-9.018928804875144E-2</v>
      </c>
      <c r="R57" s="31">
        <v>172.16426780070566</v>
      </c>
      <c r="S57" s="31">
        <v>18.264222785504387</v>
      </c>
      <c r="T57" s="31">
        <v>-5.693681725131098</v>
      </c>
      <c r="U57" s="31">
        <v>-3.1444323628516275</v>
      </c>
      <c r="V57" s="31">
        <v>1.086475153152622</v>
      </c>
      <c r="X57" s="11">
        <f t="shared" si="0"/>
        <v>5.5452505062832085</v>
      </c>
      <c r="Y57" s="31">
        <v>-53.589534307048488</v>
      </c>
      <c r="Z57" s="31">
        <v>-2.3808273852291015</v>
      </c>
      <c r="AA57" s="11">
        <f t="shared" si="1"/>
        <v>5.555162886850896</v>
      </c>
      <c r="AB57" s="31">
        <v>-39.239642325246656</v>
      </c>
      <c r="AD57" s="32"/>
      <c r="AE57" s="15" t="s">
        <v>34</v>
      </c>
      <c r="AF57" s="31">
        <v>-74.184640849990316</v>
      </c>
      <c r="AG57" s="60">
        <v>-78</v>
      </c>
      <c r="AH57" s="31"/>
      <c r="AI57" s="31">
        <v>-58.45888823488005</v>
      </c>
      <c r="AJ57" s="60">
        <v>-50</v>
      </c>
      <c r="AK57" s="31"/>
      <c r="AL57" s="31"/>
      <c r="AX57" s="11">
        <v>107</v>
      </c>
    </row>
    <row r="58" spans="1:50" x14ac:dyDescent="0.2">
      <c r="A58" s="31">
        <v>2003</v>
      </c>
      <c r="B58" s="11">
        <v>7</v>
      </c>
      <c r="C58" s="12">
        <v>-47</v>
      </c>
      <c r="D58" s="12">
        <v>-30.3</v>
      </c>
      <c r="E58" s="31">
        <v>0</v>
      </c>
      <c r="F58" s="31">
        <v>0</v>
      </c>
      <c r="G58" s="31">
        <v>0</v>
      </c>
      <c r="H58" s="31">
        <v>1</v>
      </c>
      <c r="I58" s="31">
        <v>1.9999999999999574E-2</v>
      </c>
      <c r="J58" s="31">
        <v>0</v>
      </c>
      <c r="K58" s="31">
        <v>0</v>
      </c>
      <c r="L58" s="31">
        <v>0</v>
      </c>
      <c r="M58" s="31">
        <v>1</v>
      </c>
      <c r="N58" s="31">
        <v>65.051094212784363</v>
      </c>
      <c r="O58" s="31">
        <v>2.9233880079950119</v>
      </c>
      <c r="P58" s="31">
        <v>-0.15385443266451282</v>
      </c>
      <c r="Q58" s="31">
        <v>-6.1119411521540351E-2</v>
      </c>
      <c r="R58" s="31">
        <v>51.928702340572023</v>
      </c>
      <c r="S58" s="31">
        <v>-4.1333671235784246</v>
      </c>
      <c r="T58" s="31">
        <v>-5.9705522842514069</v>
      </c>
      <c r="U58" s="31">
        <v>-6.0026179961705957</v>
      </c>
      <c r="V58" s="31">
        <v>3.7312619017393023</v>
      </c>
      <c r="X58" s="11">
        <f t="shared" si="0"/>
        <v>4.4376249721040262</v>
      </c>
      <c r="Y58" s="31">
        <v>-49.363723236991596</v>
      </c>
      <c r="Z58" s="31">
        <v>5.8771307573959195</v>
      </c>
      <c r="AA58" s="11">
        <f t="shared" si="1"/>
        <v>4.5666793245047863</v>
      </c>
      <c r="AB58" s="31">
        <v>-35.46361587887295</v>
      </c>
      <c r="AD58" s="32"/>
      <c r="AE58" s="15" t="s">
        <v>35</v>
      </c>
      <c r="AH58" s="31"/>
      <c r="AK58" s="31"/>
      <c r="AX58" s="11">
        <v>109</v>
      </c>
    </row>
    <row r="59" spans="1:50" x14ac:dyDescent="0.2">
      <c r="A59" s="31">
        <v>2003</v>
      </c>
      <c r="B59" s="11">
        <v>9</v>
      </c>
      <c r="C59" s="12">
        <v>-41.6</v>
      </c>
      <c r="D59" s="12">
        <v>-29.799999999999997</v>
      </c>
      <c r="E59" s="31">
        <v>0</v>
      </c>
      <c r="F59" s="31">
        <v>0</v>
      </c>
      <c r="G59" s="31">
        <v>0</v>
      </c>
      <c r="H59" s="31">
        <v>1</v>
      </c>
      <c r="I59" s="31">
        <v>0.12000000000000011</v>
      </c>
      <c r="J59" s="31">
        <v>0</v>
      </c>
      <c r="K59" s="31">
        <v>0</v>
      </c>
      <c r="L59" s="31">
        <v>0</v>
      </c>
      <c r="M59" s="31">
        <v>1</v>
      </c>
      <c r="N59" s="31">
        <v>-20.257807925323608</v>
      </c>
      <c r="O59" s="31">
        <v>-2.1227287997752078</v>
      </c>
      <c r="P59" s="31">
        <v>-6.6653368476198738E-2</v>
      </c>
      <c r="Q59" s="31">
        <v>-0.14954711356925596</v>
      </c>
      <c r="R59" s="31">
        <v>11.888657634309096</v>
      </c>
      <c r="S59" s="31">
        <v>31.025534755947941</v>
      </c>
      <c r="T59" s="31">
        <v>-2.263339759061898</v>
      </c>
      <c r="U59" s="31">
        <v>1.6171002846348235</v>
      </c>
      <c r="V59" s="31">
        <v>5.550122638737232</v>
      </c>
      <c r="X59" s="11">
        <f t="shared" si="0"/>
        <v>2.4480427690969018</v>
      </c>
      <c r="Y59" s="31">
        <v>-47.229842755703594</v>
      </c>
      <c r="Z59" s="31">
        <v>1.1241799055555795</v>
      </c>
      <c r="AA59" s="11">
        <f t="shared" si="1"/>
        <v>1.614802105060289</v>
      </c>
      <c r="AB59" s="31">
        <v>-34.874764685624697</v>
      </c>
      <c r="AD59" s="32"/>
      <c r="AE59" s="15" t="s">
        <v>36</v>
      </c>
      <c r="AF59" s="31">
        <v>-85.833170222734125</v>
      </c>
      <c r="AG59" s="60">
        <v>-91</v>
      </c>
      <c r="AH59" s="31"/>
      <c r="AI59" s="31">
        <v>-70.486744684306643</v>
      </c>
      <c r="AJ59" s="60">
        <v>-64</v>
      </c>
      <c r="AK59" s="31"/>
      <c r="AL59" s="31"/>
      <c r="AX59" s="11">
        <v>111</v>
      </c>
    </row>
    <row r="60" spans="1:50" x14ac:dyDescent="0.2">
      <c r="A60" s="31">
        <v>2003</v>
      </c>
      <c r="B60" s="11">
        <v>11</v>
      </c>
      <c r="C60" s="12">
        <v>-44.4</v>
      </c>
      <c r="D60" s="12">
        <v>-30.8</v>
      </c>
      <c r="E60" s="31">
        <v>0</v>
      </c>
      <c r="F60" s="31">
        <v>1</v>
      </c>
      <c r="G60" s="31">
        <v>0</v>
      </c>
      <c r="H60" s="31">
        <v>1</v>
      </c>
      <c r="I60" s="31">
        <v>0.12000000000000011</v>
      </c>
      <c r="J60" s="31">
        <v>0</v>
      </c>
      <c r="K60" s="31">
        <v>1</v>
      </c>
      <c r="L60" s="31">
        <v>0</v>
      </c>
      <c r="M60" s="31">
        <v>1</v>
      </c>
      <c r="N60" s="31">
        <v>66.094979535229868</v>
      </c>
      <c r="O60" s="31">
        <v>0.19705450310344835</v>
      </c>
      <c r="P60" s="31">
        <v>0.72439803760684585</v>
      </c>
      <c r="Q60" s="31">
        <v>0.11583499524490996</v>
      </c>
      <c r="R60" s="31">
        <v>-132.1094083526765</v>
      </c>
      <c r="S60" s="31">
        <v>-5.8685061137510646</v>
      </c>
      <c r="T60" s="31">
        <v>4.189782500408179</v>
      </c>
      <c r="U60" s="31">
        <v>0.50074175075602101</v>
      </c>
      <c r="V60" s="31">
        <v>-2.447687587413391</v>
      </c>
      <c r="X60" s="11">
        <f t="shared" si="0"/>
        <v>-2.0549014017837055</v>
      </c>
      <c r="Y60" s="31">
        <v>-49.565304089046215</v>
      </c>
      <c r="Z60" s="31">
        <v>-0.64493370517326898</v>
      </c>
      <c r="AA60" s="11">
        <f t="shared" si="1"/>
        <v>-0.94031365095472585</v>
      </c>
      <c r="AB60" s="31">
        <v>-36.521621786896411</v>
      </c>
      <c r="AD60" s="32"/>
      <c r="AE60" s="15" t="s">
        <v>37</v>
      </c>
      <c r="AH60" s="31"/>
      <c r="AK60" s="31"/>
      <c r="AX60" s="11">
        <v>113</v>
      </c>
    </row>
    <row r="61" spans="1:50" x14ac:dyDescent="0.2">
      <c r="A61" s="31">
        <v>2004</v>
      </c>
      <c r="B61" s="11">
        <v>1</v>
      </c>
      <c r="C61" s="12">
        <v>-35.1</v>
      </c>
      <c r="D61" s="12">
        <v>-28.9</v>
      </c>
      <c r="E61" s="31">
        <v>0</v>
      </c>
      <c r="F61" s="31">
        <v>0</v>
      </c>
      <c r="G61" s="31">
        <v>0</v>
      </c>
      <c r="H61" s="31">
        <v>1</v>
      </c>
      <c r="I61" s="31">
        <v>0.1899999999999995</v>
      </c>
      <c r="J61" s="31">
        <v>0</v>
      </c>
      <c r="K61" s="31">
        <v>1</v>
      </c>
      <c r="L61" s="31">
        <v>0</v>
      </c>
      <c r="M61" s="31">
        <v>1</v>
      </c>
      <c r="N61" s="31">
        <v>-57.919544534885191</v>
      </c>
      <c r="O61" s="31">
        <v>-6.6589877432117328</v>
      </c>
      <c r="P61" s="31">
        <v>-0.64770699515317209</v>
      </c>
      <c r="Q61" s="31">
        <v>0.17106640736496515</v>
      </c>
      <c r="R61" s="31">
        <v>-84.051756460380034</v>
      </c>
      <c r="S61" s="31">
        <v>-8.0708883990872646</v>
      </c>
      <c r="T61" s="31">
        <v>0.64251288071820623</v>
      </c>
      <c r="U61" s="31">
        <v>1.3582337717368584</v>
      </c>
      <c r="V61" s="31">
        <v>9.3412307336837372</v>
      </c>
      <c r="X61" s="11">
        <f t="shared" si="0"/>
        <v>0.39607044799084146</v>
      </c>
      <c r="Y61" s="31">
        <v>-49.214497896591638</v>
      </c>
      <c r="Z61" s="31">
        <v>1.9339514972784451</v>
      </c>
      <c r="AA61" s="11">
        <f t="shared" si="1"/>
        <v>0.91338254115843343</v>
      </c>
      <c r="AB61" s="31">
        <v>-35.809930308177144</v>
      </c>
      <c r="AD61" s="32"/>
      <c r="AE61" s="15" t="s">
        <v>38</v>
      </c>
      <c r="AF61" s="31">
        <v>-82.149750993920307</v>
      </c>
      <c r="AG61" s="60">
        <v>-90</v>
      </c>
      <c r="AH61" s="31"/>
      <c r="AI61" s="31">
        <v>-70.156222181330349</v>
      </c>
      <c r="AJ61" s="60">
        <v>-63</v>
      </c>
      <c r="AK61" s="31"/>
      <c r="AL61" s="31"/>
      <c r="AX61" s="11">
        <v>115</v>
      </c>
    </row>
    <row r="62" spans="1:50" x14ac:dyDescent="0.2">
      <c r="A62" s="31">
        <v>2004</v>
      </c>
      <c r="B62" s="11">
        <v>3</v>
      </c>
      <c r="C62" s="12">
        <v>-35.999999999999993</v>
      </c>
      <c r="D62" s="12">
        <v>-31.1</v>
      </c>
      <c r="E62" s="31">
        <v>0</v>
      </c>
      <c r="F62" s="31">
        <v>0</v>
      </c>
      <c r="G62" s="31">
        <v>0</v>
      </c>
      <c r="H62" s="31">
        <v>1</v>
      </c>
      <c r="I62" s="31">
        <v>-0.25</v>
      </c>
      <c r="J62" s="31">
        <v>0</v>
      </c>
      <c r="K62" s="31">
        <v>1</v>
      </c>
      <c r="L62" s="31">
        <v>0</v>
      </c>
      <c r="M62" s="31">
        <v>1</v>
      </c>
      <c r="N62" s="31">
        <v>79.085759104909229</v>
      </c>
      <c r="O62" s="31">
        <v>6.8726313787329953</v>
      </c>
      <c r="P62" s="31">
        <v>-6.7213582326648771E-2</v>
      </c>
      <c r="Q62" s="31">
        <v>-0.11947014314135859</v>
      </c>
      <c r="R62" s="31">
        <v>20.690283245378748</v>
      </c>
      <c r="S62" s="31">
        <v>-5.8008411650782401</v>
      </c>
      <c r="T62" s="31">
        <v>13.455805203270433</v>
      </c>
      <c r="U62" s="31">
        <v>0.77455525035689754</v>
      </c>
      <c r="V62" s="31">
        <v>-0.35679078319967161</v>
      </c>
      <c r="X62" s="11">
        <f t="shared" si="0"/>
        <v>-5.7820872153168921</v>
      </c>
      <c r="Y62" s="31">
        <v>-55.068344032587333</v>
      </c>
      <c r="Z62" s="31">
        <v>-1.8489016950414292</v>
      </c>
      <c r="AA62" s="11">
        <f t="shared" si="1"/>
        <v>1.3284460880193643</v>
      </c>
      <c r="AB62" s="31">
        <v>-34.791957550200706</v>
      </c>
      <c r="AD62" s="32"/>
      <c r="AE62" s="15" t="s">
        <v>62</v>
      </c>
      <c r="AH62" s="31"/>
      <c r="AK62" s="31"/>
      <c r="AX62" s="11">
        <v>117</v>
      </c>
    </row>
    <row r="63" spans="1:50" x14ac:dyDescent="0.2">
      <c r="A63" s="31">
        <v>2004</v>
      </c>
      <c r="B63" s="11">
        <v>5</v>
      </c>
      <c r="C63" s="12">
        <v>-39.4</v>
      </c>
      <c r="D63" s="12">
        <v>-26.299999999999997</v>
      </c>
      <c r="E63" s="31">
        <v>0</v>
      </c>
      <c r="F63" s="31">
        <v>0</v>
      </c>
      <c r="G63" s="31">
        <v>0</v>
      </c>
      <c r="H63" s="31">
        <v>1</v>
      </c>
      <c r="I63" s="31">
        <v>-0.25</v>
      </c>
      <c r="J63" s="31">
        <v>0</v>
      </c>
      <c r="K63" s="31">
        <v>-1</v>
      </c>
      <c r="L63" s="31">
        <v>0</v>
      </c>
      <c r="M63" s="31">
        <v>1</v>
      </c>
      <c r="N63" s="31">
        <v>-10.96879197372072</v>
      </c>
      <c r="O63" s="31">
        <v>-4.7859420476835117</v>
      </c>
      <c r="P63" s="31">
        <v>0.22043465918533653</v>
      </c>
      <c r="Q63" s="31">
        <v>-5.282246958300333E-2</v>
      </c>
      <c r="R63" s="31">
        <v>177.58471982418772</v>
      </c>
      <c r="S63" s="31">
        <v>19.409912599556307</v>
      </c>
      <c r="T63" s="31">
        <v>3.0887546857090493</v>
      </c>
      <c r="U63" s="31">
        <v>-2.9339452871147231</v>
      </c>
      <c r="V63" s="31">
        <v>-3.1460931537702348</v>
      </c>
      <c r="X63" s="11">
        <f t="shared" si="0"/>
        <v>1.175806761886494</v>
      </c>
      <c r="Y63" s="31">
        <v>-53.635707819129017</v>
      </c>
      <c r="Z63" s="31">
        <v>4.6334535755363842</v>
      </c>
      <c r="AA63" s="11">
        <f t="shared" si="1"/>
        <v>2.3934615867885149</v>
      </c>
      <c r="AB63" s="31">
        <v>-32.792847765772535</v>
      </c>
      <c r="AD63" s="32">
        <v>1999</v>
      </c>
      <c r="AE63" s="15">
        <v>36161</v>
      </c>
      <c r="AF63" s="31">
        <v>-78.934385726626445</v>
      </c>
      <c r="AG63" s="60">
        <v>-84</v>
      </c>
      <c r="AH63" s="31"/>
      <c r="AI63" s="31">
        <v>-76.493469486868619</v>
      </c>
      <c r="AJ63" s="60">
        <v>-83</v>
      </c>
      <c r="AK63" s="31"/>
      <c r="AL63" s="31"/>
      <c r="AX63" s="11">
        <v>119</v>
      </c>
    </row>
    <row r="64" spans="1:50" x14ac:dyDescent="0.2">
      <c r="A64" s="31">
        <v>2004</v>
      </c>
      <c r="B64" s="11">
        <v>7</v>
      </c>
      <c r="C64" s="12">
        <v>-39</v>
      </c>
      <c r="D64" s="12">
        <v>-27.9</v>
      </c>
      <c r="E64" s="31">
        <v>0</v>
      </c>
      <c r="F64" s="31">
        <v>0</v>
      </c>
      <c r="G64" s="31">
        <v>0</v>
      </c>
      <c r="H64" s="31">
        <v>1</v>
      </c>
      <c r="I64" s="31">
        <v>-6.9999999999999396E-2</v>
      </c>
      <c r="J64" s="31">
        <v>0</v>
      </c>
      <c r="K64" s="31">
        <v>-1</v>
      </c>
      <c r="L64" s="31">
        <v>0</v>
      </c>
      <c r="M64" s="31">
        <v>1</v>
      </c>
      <c r="N64" s="31">
        <v>64.987978156011124</v>
      </c>
      <c r="O64" s="31">
        <v>1.8971195886166088</v>
      </c>
      <c r="P64" s="31">
        <v>-1.007313078351826</v>
      </c>
      <c r="Q64" s="31">
        <v>2.3312190526468476E-2</v>
      </c>
      <c r="R64" s="31">
        <v>33.223155425179066</v>
      </c>
      <c r="S64" s="31">
        <v>-5.0978420912778128</v>
      </c>
      <c r="T64" s="31">
        <v>-4.6016705547808971</v>
      </c>
      <c r="U64" s="31">
        <v>4.2562047951712074</v>
      </c>
      <c r="V64" s="31">
        <v>0.40617672981321906</v>
      </c>
      <c r="X64" s="11">
        <f t="shared" si="0"/>
        <v>3.6380254483700911</v>
      </c>
      <c r="Y64" s="31">
        <v>-49.9509423158514</v>
      </c>
      <c r="Z64" s="31">
        <v>-0.87180858540515405</v>
      </c>
      <c r="AA64" s="11">
        <f t="shared" si="1"/>
        <v>2.2602154126884839</v>
      </c>
      <c r="AB64" s="31">
        <v>-31.137937877417674</v>
      </c>
      <c r="AD64" s="32"/>
      <c r="AE64" s="15" t="s">
        <v>29</v>
      </c>
      <c r="AH64" s="31"/>
      <c r="AK64" s="31"/>
      <c r="AX64" s="11">
        <v>121</v>
      </c>
    </row>
    <row r="65" spans="1:50" x14ac:dyDescent="0.2">
      <c r="A65" s="31">
        <v>2004</v>
      </c>
      <c r="B65" s="11">
        <v>9</v>
      </c>
      <c r="C65" s="12">
        <v>-42.3</v>
      </c>
      <c r="D65" s="12">
        <v>-27.7</v>
      </c>
      <c r="E65" s="31">
        <v>0</v>
      </c>
      <c r="F65" s="31">
        <v>0</v>
      </c>
      <c r="G65" s="31">
        <v>0</v>
      </c>
      <c r="H65" s="31">
        <v>1</v>
      </c>
      <c r="I65" s="31">
        <v>-3.0000000000000249E-2</v>
      </c>
      <c r="J65" s="31">
        <v>0</v>
      </c>
      <c r="K65" s="31">
        <v>-1</v>
      </c>
      <c r="L65" s="31">
        <v>0</v>
      </c>
      <c r="M65" s="31">
        <v>1</v>
      </c>
      <c r="N65" s="31">
        <v>-32.71717150967649</v>
      </c>
      <c r="O65" s="31">
        <v>-1.9809712929389969</v>
      </c>
      <c r="P65" s="31">
        <v>0.3851042692854944</v>
      </c>
      <c r="Q65" s="31">
        <v>-0.12971420398870215</v>
      </c>
      <c r="R65" s="31">
        <v>-6.9249732709259879</v>
      </c>
      <c r="S65" s="31">
        <v>23.288052475387747</v>
      </c>
      <c r="T65" s="31">
        <v>-3.1147971717098213</v>
      </c>
      <c r="U65" s="31">
        <v>-4.4778557749986021</v>
      </c>
      <c r="V65" s="31">
        <v>-3.2282648032150485</v>
      </c>
      <c r="X65" s="11">
        <f t="shared" si="0"/>
        <v>2.7220645399464232</v>
      </c>
      <c r="Y65" s="31">
        <v>-47.383300052860768</v>
      </c>
      <c r="Z65" s="31">
        <v>0.34442905008149338</v>
      </c>
      <c r="AA65" s="11">
        <f t="shared" si="1"/>
        <v>2.5639845055609065</v>
      </c>
      <c r="AB65" s="31">
        <v>-29.250480319307879</v>
      </c>
      <c r="AD65" s="32"/>
      <c r="AE65" s="15" t="s">
        <v>30</v>
      </c>
      <c r="AF65" s="31">
        <v>-80.797304939087098</v>
      </c>
      <c r="AG65" s="60">
        <v>-89</v>
      </c>
      <c r="AH65" s="31"/>
      <c r="AI65" s="31">
        <v>-64.97629742587047</v>
      </c>
      <c r="AJ65" s="60">
        <v>-64</v>
      </c>
      <c r="AK65" s="31"/>
      <c r="AL65" s="31"/>
      <c r="AX65" s="11">
        <v>123</v>
      </c>
    </row>
    <row r="66" spans="1:50" x14ac:dyDescent="0.2">
      <c r="A66" s="31">
        <v>2004</v>
      </c>
      <c r="B66" s="11">
        <v>11</v>
      </c>
      <c r="C66" s="12">
        <v>-41.1</v>
      </c>
      <c r="D66" s="12">
        <v>-27.5</v>
      </c>
      <c r="E66" s="31">
        <v>0</v>
      </c>
      <c r="F66" s="31">
        <v>0</v>
      </c>
      <c r="G66" s="31">
        <v>0</v>
      </c>
      <c r="H66" s="31">
        <v>1</v>
      </c>
      <c r="I66" s="31">
        <v>-0.33000000000000007</v>
      </c>
      <c r="J66" s="31">
        <v>0</v>
      </c>
      <c r="K66" s="31">
        <v>0</v>
      </c>
      <c r="L66" s="31">
        <v>0</v>
      </c>
      <c r="M66" s="31">
        <v>1</v>
      </c>
      <c r="N66" s="31">
        <v>-8.9299386026182912</v>
      </c>
      <c r="O66" s="31">
        <v>-0.35999276276593067</v>
      </c>
      <c r="P66" s="31">
        <v>0.21237867031911539</v>
      </c>
      <c r="Q66" s="31">
        <v>0.12296477192450707</v>
      </c>
      <c r="R66" s="31">
        <v>-129.14138987893358</v>
      </c>
      <c r="S66" s="31">
        <v>-7.2122488964888252</v>
      </c>
      <c r="T66" s="31">
        <v>-3.3597656971404217</v>
      </c>
      <c r="U66" s="31">
        <v>-0.29863685045377758</v>
      </c>
      <c r="V66" s="31">
        <v>1.0895073684444394</v>
      </c>
      <c r="X66" s="11">
        <f t="shared" si="0"/>
        <v>1.8041644671453694</v>
      </c>
      <c r="Y66" s="31">
        <v>-45.783329864413147</v>
      </c>
      <c r="Z66" s="31">
        <v>0.36454941718609263</v>
      </c>
      <c r="AA66" s="11">
        <f t="shared" si="1"/>
        <v>-0.11698510180989269</v>
      </c>
      <c r="AB66" s="31">
        <v>-30.14532522445641</v>
      </c>
      <c r="AD66" s="32"/>
      <c r="AE66" s="15" t="s">
        <v>31</v>
      </c>
      <c r="AH66" s="31"/>
      <c r="AK66" s="31"/>
      <c r="AX66" s="11">
        <v>125</v>
      </c>
    </row>
    <row r="67" spans="1:50" x14ac:dyDescent="0.2">
      <c r="A67" s="31">
        <v>2005</v>
      </c>
      <c r="B67" s="11">
        <v>1</v>
      </c>
      <c r="C67" s="12">
        <v>-41.2</v>
      </c>
      <c r="D67" s="12">
        <v>-45.2</v>
      </c>
      <c r="E67" s="31">
        <v>0</v>
      </c>
      <c r="F67" s="31">
        <v>0</v>
      </c>
      <c r="G67" s="31">
        <v>0</v>
      </c>
      <c r="H67" s="31">
        <v>1</v>
      </c>
      <c r="I67" s="31">
        <v>0.29999999999999982</v>
      </c>
      <c r="J67" s="31">
        <v>0</v>
      </c>
      <c r="K67" s="31">
        <v>0</v>
      </c>
      <c r="L67" s="31">
        <v>1</v>
      </c>
      <c r="M67" s="31">
        <v>1</v>
      </c>
      <c r="N67" s="31">
        <v>3.6417026684206628</v>
      </c>
      <c r="O67" s="31">
        <v>-7.6124542717994483</v>
      </c>
      <c r="P67" s="31">
        <v>0.99472285538326188</v>
      </c>
      <c r="Q67" s="31">
        <v>0.26909578262261657</v>
      </c>
      <c r="R67" s="31">
        <v>-114.39342643108581</v>
      </c>
      <c r="S67" s="31">
        <v>-13.924679475886261</v>
      </c>
      <c r="T67" s="31">
        <v>3.1196718104263557</v>
      </c>
      <c r="U67" s="31">
        <v>0.61187275967484267</v>
      </c>
      <c r="V67" s="31">
        <v>-7.1765911994457712E-2</v>
      </c>
      <c r="X67" s="11">
        <f t="shared" si="0"/>
        <v>-1.0591726336601268</v>
      </c>
      <c r="Y67" s="31">
        <v>-47.038078548041916</v>
      </c>
      <c r="Z67" s="31">
        <v>-17.542728163403755</v>
      </c>
      <c r="AA67" s="11">
        <f t="shared" si="1"/>
        <v>-17.973479231621205</v>
      </c>
      <c r="AB67" s="31">
        <v>-48.505651011806791</v>
      </c>
      <c r="AD67" s="32"/>
      <c r="AE67" s="15" t="s">
        <v>32</v>
      </c>
      <c r="AF67" s="31">
        <v>-74.461372630531955</v>
      </c>
      <c r="AG67" s="60">
        <v>-83</v>
      </c>
      <c r="AH67" s="31"/>
      <c r="AI67" s="31">
        <v>-63.407605845153476</v>
      </c>
      <c r="AJ67" s="60">
        <v>-53</v>
      </c>
      <c r="AK67" s="31"/>
      <c r="AL67" s="31"/>
      <c r="AX67" s="11">
        <v>127</v>
      </c>
    </row>
    <row r="68" spans="1:50" x14ac:dyDescent="0.2">
      <c r="A68" s="31">
        <v>2005</v>
      </c>
      <c r="B68" s="11">
        <v>3</v>
      </c>
      <c r="C68" s="12">
        <v>-45.7</v>
      </c>
      <c r="D68" s="12">
        <v>-29.4</v>
      </c>
      <c r="E68" s="31">
        <v>0</v>
      </c>
      <c r="F68" s="31">
        <v>0</v>
      </c>
      <c r="G68" s="31">
        <v>0</v>
      </c>
      <c r="H68" s="31">
        <v>1</v>
      </c>
      <c r="I68" s="31">
        <v>-0.20000000000000018</v>
      </c>
      <c r="J68" s="31">
        <v>0</v>
      </c>
      <c r="K68" s="31">
        <v>0</v>
      </c>
      <c r="L68" s="31">
        <v>0</v>
      </c>
      <c r="M68" s="31">
        <v>1</v>
      </c>
      <c r="N68" s="31">
        <v>99.910929001902446</v>
      </c>
      <c r="O68" s="31">
        <v>6.5259950755766694</v>
      </c>
      <c r="P68" s="31">
        <v>-0.38558908255223762</v>
      </c>
      <c r="Q68" s="31">
        <v>-7.7128972254597139E-2</v>
      </c>
      <c r="R68" s="31">
        <v>3.1025837381337578</v>
      </c>
      <c r="S68" s="31">
        <v>44.985438005878507</v>
      </c>
      <c r="T68" s="31">
        <v>3.7008798211395164</v>
      </c>
      <c r="U68" s="31">
        <v>-13.384586106246177</v>
      </c>
      <c r="V68" s="31">
        <v>-4.4853113945878764</v>
      </c>
      <c r="X68" s="11">
        <f t="shared" si="0"/>
        <v>-0.98186594058294996</v>
      </c>
      <c r="Y68" s="31">
        <v>-48.071451507936743</v>
      </c>
      <c r="Z68" s="31">
        <v>12.941479811914913</v>
      </c>
      <c r="AA68" s="11">
        <f t="shared" si="1"/>
        <v>11.509536056733754</v>
      </c>
      <c r="AB68" s="31">
        <v>-34.239504040572633</v>
      </c>
      <c r="AD68" s="32"/>
      <c r="AE68" s="15" t="s">
        <v>33</v>
      </c>
      <c r="AH68" s="31"/>
      <c r="AK68" s="31"/>
      <c r="AX68" s="11">
        <v>129</v>
      </c>
    </row>
    <row r="69" spans="1:50" x14ac:dyDescent="0.2">
      <c r="A69" s="31">
        <v>2005</v>
      </c>
      <c r="B69" s="11">
        <v>5</v>
      </c>
      <c r="C69" s="12">
        <v>-39.6</v>
      </c>
      <c r="D69" s="12">
        <v>-28.699999999999996</v>
      </c>
      <c r="E69" s="31">
        <v>0</v>
      </c>
      <c r="F69" s="31">
        <v>0</v>
      </c>
      <c r="G69" s="31">
        <v>0</v>
      </c>
      <c r="H69" s="31">
        <v>1</v>
      </c>
      <c r="I69" s="31">
        <v>0.10000000000000053</v>
      </c>
      <c r="J69" s="31">
        <v>0</v>
      </c>
      <c r="K69" s="31">
        <v>0</v>
      </c>
      <c r="L69" s="31">
        <v>0</v>
      </c>
      <c r="M69" s="31">
        <v>1</v>
      </c>
      <c r="N69" s="31">
        <v>-38.736187682448204</v>
      </c>
      <c r="O69" s="31">
        <v>-3.1346313892382667</v>
      </c>
      <c r="P69" s="31">
        <v>-0.61149967161143459</v>
      </c>
      <c r="Q69" s="31">
        <v>-0.10227424969343128</v>
      </c>
      <c r="R69" s="31">
        <v>212.31424107592318</v>
      </c>
      <c r="S69" s="31">
        <v>-6.370345500850652</v>
      </c>
      <c r="T69" s="31">
        <v>-6.1077359709601327</v>
      </c>
      <c r="U69" s="31">
        <v>5.8619297442674325</v>
      </c>
      <c r="V69" s="31">
        <v>5.8766701488237114</v>
      </c>
      <c r="X69" s="11">
        <f t="shared" si="0"/>
        <v>6.0317420585954515</v>
      </c>
      <c r="Y69" s="31">
        <v>-42.033016921381311</v>
      </c>
      <c r="Z69" s="31">
        <v>1.7060658533764255</v>
      </c>
      <c r="AA69" s="11">
        <f t="shared" si="1"/>
        <v>-0.91463971087996732</v>
      </c>
      <c r="AB69" s="31">
        <v>-36.023483861422015</v>
      </c>
      <c r="AD69" s="32"/>
      <c r="AE69" s="15" t="s">
        <v>34</v>
      </c>
      <c r="AF69" s="31">
        <v>-71.674743266769966</v>
      </c>
      <c r="AG69" s="60">
        <v>-83</v>
      </c>
      <c r="AH69" s="31"/>
      <c r="AI69" s="31">
        <v>-64.615363717291686</v>
      </c>
      <c r="AJ69" s="60">
        <v>-55</v>
      </c>
      <c r="AK69" s="31"/>
      <c r="AL69" s="31"/>
      <c r="AX69" s="11">
        <v>131</v>
      </c>
    </row>
    <row r="70" spans="1:50" x14ac:dyDescent="0.2">
      <c r="A70" s="31">
        <v>2005</v>
      </c>
      <c r="B70" s="11">
        <v>7</v>
      </c>
      <c r="C70" s="12">
        <v>-36.5</v>
      </c>
      <c r="D70" s="12">
        <v>-22.2</v>
      </c>
      <c r="E70" s="31">
        <v>0</v>
      </c>
      <c r="F70" s="31">
        <v>0</v>
      </c>
      <c r="G70" s="31">
        <v>0</v>
      </c>
      <c r="H70" s="31">
        <v>1</v>
      </c>
      <c r="I70" s="31">
        <v>9.9999999999999645E-2</v>
      </c>
      <c r="J70" s="31">
        <v>0</v>
      </c>
      <c r="K70" s="31">
        <v>0</v>
      </c>
      <c r="L70" s="31">
        <v>0</v>
      </c>
      <c r="M70" s="31">
        <v>1</v>
      </c>
      <c r="N70" s="31">
        <v>80.362268925461066</v>
      </c>
      <c r="O70" s="31">
        <v>1.9222343216312505</v>
      </c>
      <c r="P70" s="31">
        <v>-0.85934732661274305</v>
      </c>
      <c r="Q70" s="31">
        <v>-0.11105542721606571</v>
      </c>
      <c r="R70" s="31">
        <v>67.947683961954596</v>
      </c>
      <c r="S70" s="31">
        <v>-4.0765732835776189</v>
      </c>
      <c r="T70" s="31">
        <v>-1.5095046993501744</v>
      </c>
      <c r="U70" s="31">
        <v>0.14470335004851922</v>
      </c>
      <c r="V70" s="31">
        <v>3.3119036462155766</v>
      </c>
      <c r="X70" s="11">
        <f t="shared" ref="X70:X84" si="2">-0.62806-18.8368*E70-5.75722*G70+1.75272*M70-0.04017*O70+0.00799*R70-0.50506*T70</f>
        <v>2.3527362856098888</v>
      </c>
      <c r="Y70" s="31">
        <v>-40.009860210176285</v>
      </c>
      <c r="Z70" s="31">
        <v>6.9811509389090896</v>
      </c>
      <c r="AA70" s="11">
        <f t="shared" ref="AA70:AA84" si="3">-2.30889-15.0477*L70+3.13224*M70+0.01219*N70-2.81878*P70+0.0511*S70-0.45445*U70</f>
        <v>3.9512037832904729</v>
      </c>
      <c r="AB70" s="31">
        <v>-32.101381443895242</v>
      </c>
      <c r="AD70" s="32"/>
      <c r="AE70" s="15" t="s">
        <v>35</v>
      </c>
      <c r="AH70" s="31"/>
      <c r="AK70" s="31"/>
      <c r="AX70" s="11">
        <v>133</v>
      </c>
    </row>
    <row r="71" spans="1:50" x14ac:dyDescent="0.2">
      <c r="A71" s="31">
        <v>2005</v>
      </c>
      <c r="B71" s="11">
        <v>9</v>
      </c>
      <c r="C71" s="12">
        <v>-34.69</v>
      </c>
      <c r="D71" s="12">
        <v>-22.590000000000003</v>
      </c>
      <c r="E71" s="31">
        <v>0</v>
      </c>
      <c r="F71" s="31">
        <v>0</v>
      </c>
      <c r="G71" s="31">
        <v>0</v>
      </c>
      <c r="H71" s="31">
        <v>1</v>
      </c>
      <c r="I71" s="31">
        <v>0.10000000000000053</v>
      </c>
      <c r="J71" s="31">
        <v>0</v>
      </c>
      <c r="K71" s="31">
        <v>0</v>
      </c>
      <c r="L71" s="31">
        <v>0</v>
      </c>
      <c r="M71" s="31">
        <v>1</v>
      </c>
      <c r="N71" s="31">
        <v>19.198065131466624</v>
      </c>
      <c r="O71" s="31">
        <v>-6.5474827193961957E-2</v>
      </c>
      <c r="P71" s="31">
        <v>9.2702259354106961E-2</v>
      </c>
      <c r="Q71" s="31">
        <v>-0.11211994200293653</v>
      </c>
      <c r="R71" s="31">
        <v>29.048610196829475</v>
      </c>
      <c r="S71" s="31">
        <v>37.518233414297583</v>
      </c>
      <c r="T71" s="31">
        <v>-1.7911408694652267</v>
      </c>
      <c r="U71" s="31">
        <v>1.7425098571860604</v>
      </c>
      <c r="V71" s="31">
        <v>2.0712102224928435</v>
      </c>
      <c r="X71" s="11">
        <f t="shared" si="2"/>
        <v>2.2640221268131562</v>
      </c>
      <c r="Y71" s="31">
        <v>-38.031868230020976</v>
      </c>
      <c r="Z71" s="31">
        <v>0.94964833081337963</v>
      </c>
      <c r="AA71" s="11">
        <f t="shared" si="3"/>
        <v>1.9213652622028099</v>
      </c>
      <c r="AB71" s="31">
        <v>-30.840599760076874</v>
      </c>
      <c r="AD71" s="32"/>
      <c r="AE71" s="15" t="s">
        <v>36</v>
      </c>
      <c r="AF71" s="31">
        <v>-67.391728244100932</v>
      </c>
      <c r="AG71" s="60">
        <v>-81</v>
      </c>
      <c r="AH71" s="31"/>
      <c r="AI71" s="31">
        <v>-63.279681379221202</v>
      </c>
      <c r="AJ71" s="60">
        <v>-53</v>
      </c>
      <c r="AK71" s="31"/>
      <c r="AL71" s="31"/>
      <c r="AX71" s="11">
        <v>135</v>
      </c>
    </row>
    <row r="72" spans="1:50" x14ac:dyDescent="0.2">
      <c r="A72" s="31">
        <v>2005</v>
      </c>
      <c r="B72" s="11">
        <v>11</v>
      </c>
      <c r="C72" s="12">
        <v>-37</v>
      </c>
      <c r="D72" s="12">
        <v>-25.89</v>
      </c>
      <c r="E72" s="31">
        <v>0</v>
      </c>
      <c r="F72" s="31">
        <v>0</v>
      </c>
      <c r="G72" s="31">
        <v>0</v>
      </c>
      <c r="H72" s="31">
        <v>1</v>
      </c>
      <c r="I72" s="31">
        <v>9.9999999999999645E-2</v>
      </c>
      <c r="J72" s="31">
        <v>0</v>
      </c>
      <c r="K72" s="31">
        <v>0</v>
      </c>
      <c r="L72" s="31">
        <v>0</v>
      </c>
      <c r="M72" s="31">
        <v>1</v>
      </c>
      <c r="N72" s="31">
        <v>-10.280137237227995</v>
      </c>
      <c r="O72" s="31">
        <v>0.83134416743432349</v>
      </c>
      <c r="P72" s="31">
        <v>1.0430007221253284</v>
      </c>
      <c r="Q72" s="31">
        <v>5.6877363592426816E-2</v>
      </c>
      <c r="R72" s="31">
        <v>-117.0347271022881</v>
      </c>
      <c r="S72" s="31">
        <v>-4.0115503052735901</v>
      </c>
      <c r="T72" s="31">
        <v>-0.52581452937146678</v>
      </c>
      <c r="U72" s="31">
        <v>0.14111507975283655</v>
      </c>
      <c r="V72" s="31">
        <v>-2.0657928763570181</v>
      </c>
      <c r="X72" s="11">
        <f t="shared" si="2"/>
        <v>0.4217253214512342</v>
      </c>
      <c r="Y72" s="31">
        <v>-37.894972641243207</v>
      </c>
      <c r="Z72" s="31">
        <v>-2.5796509913410461</v>
      </c>
      <c r="AA72" s="11">
        <f t="shared" si="3"/>
        <v>-2.5110744170273995</v>
      </c>
      <c r="AB72" s="31">
        <v>-33.931159690471013</v>
      </c>
      <c r="AD72" s="32"/>
      <c r="AE72" s="15" t="s">
        <v>37</v>
      </c>
      <c r="AH72" s="31"/>
      <c r="AK72" s="31"/>
      <c r="AX72" s="11">
        <v>137</v>
      </c>
    </row>
    <row r="73" spans="1:50" x14ac:dyDescent="0.2">
      <c r="A73" s="31">
        <v>2006</v>
      </c>
      <c r="B73" s="11">
        <v>1</v>
      </c>
      <c r="C73" s="12">
        <v>-34</v>
      </c>
      <c r="D73" s="12">
        <v>-22.91</v>
      </c>
      <c r="E73" s="31">
        <v>0</v>
      </c>
      <c r="F73" s="31">
        <v>0</v>
      </c>
      <c r="G73" s="31">
        <v>0</v>
      </c>
      <c r="H73" s="31">
        <v>1</v>
      </c>
      <c r="I73" s="31">
        <v>0</v>
      </c>
      <c r="J73" s="31">
        <v>0</v>
      </c>
      <c r="K73" s="31">
        <v>0</v>
      </c>
      <c r="L73" s="31">
        <v>0</v>
      </c>
      <c r="M73" s="31">
        <v>1</v>
      </c>
      <c r="N73" s="31">
        <v>-40.079919904988508</v>
      </c>
      <c r="O73" s="31">
        <v>-3.0252538808522647</v>
      </c>
      <c r="P73" s="31">
        <v>-0.16008765904278058</v>
      </c>
      <c r="Q73" s="31">
        <v>0.30467427638302191</v>
      </c>
      <c r="R73" s="31">
        <v>-110.58145765425709</v>
      </c>
      <c r="S73" s="31">
        <v>-13.873074233540153</v>
      </c>
      <c r="T73" s="31">
        <v>0.70588612078776336</v>
      </c>
      <c r="U73" s="31">
        <v>1.1305906679741615</v>
      </c>
      <c r="V73" s="31">
        <v>3.0321110719605207</v>
      </c>
      <c r="X73" s="11">
        <f t="shared" si="2"/>
        <v>6.1237575712533854E-3</v>
      </c>
      <c r="Y73" s="31">
        <v>-38.083551144013946</v>
      </c>
      <c r="Z73" s="31">
        <v>2.9425234107575742</v>
      </c>
      <c r="AA73" s="11">
        <f t="shared" si="3"/>
        <v>-0.43668335447996043</v>
      </c>
      <c r="AB73" s="31">
        <v>-34.221613053440052</v>
      </c>
      <c r="AD73" s="32"/>
      <c r="AE73" s="15" t="s">
        <v>38</v>
      </c>
      <c r="AF73" s="31">
        <v>-65.333744617319468</v>
      </c>
      <c r="AG73" s="60">
        <v>-75</v>
      </c>
      <c r="AH73" s="31"/>
      <c r="AI73" s="31">
        <v>-62.945397292217692</v>
      </c>
      <c r="AJ73" s="60">
        <v>-49</v>
      </c>
      <c r="AK73" s="31"/>
      <c r="AL73" s="31"/>
      <c r="AX73" s="11">
        <v>139</v>
      </c>
    </row>
    <row r="74" spans="1:50" x14ac:dyDescent="0.2">
      <c r="A74" s="31">
        <v>2006</v>
      </c>
      <c r="B74" s="11">
        <v>3</v>
      </c>
      <c r="C74" s="12">
        <v>-37.900000000000006</v>
      </c>
      <c r="D74" s="12">
        <v>-29.700000000000003</v>
      </c>
      <c r="E74" s="31">
        <v>0</v>
      </c>
      <c r="F74" s="31">
        <v>0</v>
      </c>
      <c r="G74" s="31">
        <v>0</v>
      </c>
      <c r="H74" s="31">
        <v>1</v>
      </c>
      <c r="I74" s="31">
        <v>9.9999999999999645E-2</v>
      </c>
      <c r="J74" s="31">
        <v>0</v>
      </c>
      <c r="K74" s="31">
        <v>0</v>
      </c>
      <c r="L74" s="31">
        <v>0</v>
      </c>
      <c r="M74" s="31">
        <v>1</v>
      </c>
      <c r="N74" s="31">
        <v>109.4934553641795</v>
      </c>
      <c r="O74" s="31">
        <v>3.5026776831662345</v>
      </c>
      <c r="P74" s="31">
        <v>-0.11202530160711684</v>
      </c>
      <c r="Q74" s="31">
        <v>-0.15475543851878276</v>
      </c>
      <c r="R74" s="31">
        <v>48.115875544274644</v>
      </c>
      <c r="S74" s="31">
        <v>-10.587866874391278</v>
      </c>
      <c r="T74" s="31">
        <v>6.9859875001536702</v>
      </c>
      <c r="U74" s="31">
        <v>3.6420823655920169</v>
      </c>
      <c r="V74" s="31">
        <v>-3.6910555718014368</v>
      </c>
      <c r="X74" s="11">
        <f t="shared" si="2"/>
        <v>-2.1599395637616454</v>
      </c>
      <c r="Y74" s="31">
        <v>-40.378939878751183</v>
      </c>
      <c r="Z74" s="31">
        <v>-6.214888660624835</v>
      </c>
      <c r="AA74" s="11">
        <f t="shared" si="3"/>
        <v>0.2776655722287702</v>
      </c>
      <c r="AB74" s="31">
        <v>-33.864565304091876</v>
      </c>
      <c r="AD74" s="32"/>
      <c r="AE74" s="15" t="s">
        <v>62</v>
      </c>
      <c r="AH74" s="31"/>
      <c r="AK74" s="31"/>
      <c r="AX74" s="11">
        <v>141</v>
      </c>
    </row>
    <row r="75" spans="1:50" x14ac:dyDescent="0.2">
      <c r="A75" s="31">
        <v>2006</v>
      </c>
      <c r="B75" s="11">
        <v>5</v>
      </c>
      <c r="C75" s="12">
        <v>-25.5</v>
      </c>
      <c r="D75" s="12">
        <v>-23.5</v>
      </c>
      <c r="E75" s="31">
        <v>0</v>
      </c>
      <c r="F75" s="31">
        <v>0</v>
      </c>
      <c r="G75" s="31">
        <v>0</v>
      </c>
      <c r="H75" s="31">
        <v>1</v>
      </c>
      <c r="I75" s="31">
        <v>0.10000000000000053</v>
      </c>
      <c r="J75" s="31">
        <v>0</v>
      </c>
      <c r="K75" s="31">
        <v>0</v>
      </c>
      <c r="L75" s="31">
        <v>0</v>
      </c>
      <c r="M75" s="31">
        <v>1</v>
      </c>
      <c r="N75" s="31">
        <v>31.441515317290371</v>
      </c>
      <c r="O75" s="31">
        <v>-0.96319711825359</v>
      </c>
      <c r="P75" s="31">
        <v>-0.39836305223409502</v>
      </c>
      <c r="Q75" s="31">
        <v>-0.10847174627472851</v>
      </c>
      <c r="R75" s="31">
        <v>231.08681116263642</v>
      </c>
      <c r="S75" s="31">
        <v>27.463652976847946</v>
      </c>
      <c r="T75" s="31">
        <v>-5.4143983469406933</v>
      </c>
      <c r="U75" s="31">
        <v>-6.3455689005834373</v>
      </c>
      <c r="V75" s="31">
        <v>12.323605048988659</v>
      </c>
      <c r="X75" s="11">
        <f t="shared" si="2"/>
        <v>5.7443312785355776</v>
      </c>
      <c r="Y75" s="31">
        <v>-34.623761869389568</v>
      </c>
      <c r="Z75" s="31">
        <v>5.4381639501375423</v>
      </c>
      <c r="AA75" s="11">
        <f t="shared" si="3"/>
        <v>6.6166563300812653</v>
      </c>
      <c r="AB75" s="31">
        <v>-27.271292906812285</v>
      </c>
      <c r="AD75" s="32">
        <v>2000</v>
      </c>
      <c r="AE75" s="15">
        <v>36526</v>
      </c>
      <c r="AF75" s="31">
        <v>-65.970215186243337</v>
      </c>
      <c r="AG75" s="60">
        <v>-68</v>
      </c>
      <c r="AH75" s="31"/>
      <c r="AI75" s="31">
        <v>-64.305347283034067</v>
      </c>
      <c r="AJ75" s="60">
        <v>-47</v>
      </c>
      <c r="AK75" s="31"/>
      <c r="AL75" s="31"/>
      <c r="AX75" s="11">
        <v>143</v>
      </c>
    </row>
    <row r="76" spans="1:50" x14ac:dyDescent="0.2">
      <c r="A76" s="31">
        <v>2006</v>
      </c>
      <c r="B76" s="11">
        <v>7</v>
      </c>
      <c r="C76" s="12">
        <v>-25.1</v>
      </c>
      <c r="D76" s="12">
        <v>-21</v>
      </c>
      <c r="E76" s="31">
        <v>0</v>
      </c>
      <c r="F76" s="31">
        <v>0</v>
      </c>
      <c r="G76" s="31">
        <v>0</v>
      </c>
      <c r="H76" s="31">
        <v>1</v>
      </c>
      <c r="I76" s="31">
        <v>0.20000000000000018</v>
      </c>
      <c r="J76" s="31">
        <v>0</v>
      </c>
      <c r="K76" s="31">
        <v>0</v>
      </c>
      <c r="L76" s="31">
        <v>0</v>
      </c>
      <c r="M76" s="31">
        <v>1</v>
      </c>
      <c r="N76" s="31">
        <v>76.296624213027684</v>
      </c>
      <c r="O76" s="31">
        <v>0.56875539930595609</v>
      </c>
      <c r="P76" s="31">
        <v>0.13404488053944055</v>
      </c>
      <c r="Q76" s="31">
        <v>8.8737982807579486E-3</v>
      </c>
      <c r="R76" s="31">
        <v>82.010096964537624</v>
      </c>
      <c r="S76" s="31">
        <v>-3.2216034251848953</v>
      </c>
      <c r="T76" s="31">
        <v>2.9118933372643467</v>
      </c>
      <c r="U76" s="31">
        <v>1.0008358074749766</v>
      </c>
      <c r="V76" s="31">
        <v>1.0467521506882049</v>
      </c>
      <c r="X76" s="11">
        <f t="shared" si="2"/>
        <v>0.28639292143780448</v>
      </c>
      <c r="Y76" s="31">
        <v>-34.670691578146531</v>
      </c>
      <c r="Z76" s="31">
        <v>3.1667960490478948</v>
      </c>
      <c r="AA76" s="11">
        <f t="shared" si="3"/>
        <v>0.75610905305589204</v>
      </c>
      <c r="AB76" s="31">
        <v>-27.632258407088656</v>
      </c>
      <c r="AD76" s="32"/>
      <c r="AE76" s="15" t="s">
        <v>29</v>
      </c>
      <c r="AH76" s="31"/>
      <c r="AK76" s="31"/>
      <c r="AX76" s="11">
        <v>145</v>
      </c>
    </row>
    <row r="77" spans="1:50" x14ac:dyDescent="0.2">
      <c r="A77" s="31">
        <v>2006</v>
      </c>
      <c r="B77" s="11">
        <v>9</v>
      </c>
      <c r="C77" s="12">
        <v>-25.799999999999997</v>
      </c>
      <c r="D77" s="12">
        <v>-24.099999999999998</v>
      </c>
      <c r="E77" s="31">
        <v>0</v>
      </c>
      <c r="F77" s="31">
        <v>0</v>
      </c>
      <c r="G77" s="31">
        <v>0</v>
      </c>
      <c r="H77" s="31">
        <v>1</v>
      </c>
      <c r="I77" s="31">
        <v>0</v>
      </c>
      <c r="J77" s="31">
        <v>0</v>
      </c>
      <c r="K77" s="31">
        <v>0</v>
      </c>
      <c r="L77" s="31">
        <v>0</v>
      </c>
      <c r="M77" s="31">
        <v>1</v>
      </c>
      <c r="N77" s="31">
        <v>22.393062447868722</v>
      </c>
      <c r="O77" s="31">
        <v>0.28033076655739153</v>
      </c>
      <c r="P77" s="31">
        <v>-0.19389187348437897</v>
      </c>
      <c r="Q77" s="31">
        <v>-0.19699313843953264</v>
      </c>
      <c r="R77" s="31">
        <v>36.134907416974684</v>
      </c>
      <c r="S77" s="31">
        <v>16.181250796962434</v>
      </c>
      <c r="T77" s="31">
        <v>-2.1753686494362543</v>
      </c>
      <c r="U77" s="31">
        <v>1.9429165317722394</v>
      </c>
      <c r="V77" s="31">
        <v>-0.32766365688015087</v>
      </c>
      <c r="X77" s="11">
        <f t="shared" si="2"/>
        <v>2.5008087134532917</v>
      </c>
      <c r="Y77" s="31">
        <v>-32.362512569430905</v>
      </c>
      <c r="Z77" s="31">
        <v>-2.3160893941167418</v>
      </c>
      <c r="AA77" s="11">
        <f t="shared" si="3"/>
        <v>1.5867634642407038</v>
      </c>
      <c r="AB77" s="31">
        <v>-26.63307899938113</v>
      </c>
      <c r="AD77" s="32"/>
      <c r="AE77" s="15" t="s">
        <v>30</v>
      </c>
      <c r="AF77" s="31">
        <v>-69.202920877731344</v>
      </c>
      <c r="AG77" s="60">
        <v>-72</v>
      </c>
      <c r="AH77" s="31"/>
      <c r="AI77" s="31">
        <v>-60.746343701579299</v>
      </c>
      <c r="AJ77" s="60">
        <v>-47</v>
      </c>
      <c r="AK77" s="31"/>
      <c r="AL77" s="31"/>
      <c r="AX77" s="11">
        <v>147</v>
      </c>
    </row>
    <row r="78" spans="1:50" x14ac:dyDescent="0.2">
      <c r="A78" s="31">
        <v>2006</v>
      </c>
      <c r="B78" s="11">
        <v>11</v>
      </c>
      <c r="C78" s="12">
        <v>-27.4</v>
      </c>
      <c r="D78" s="38">
        <v>-22.2</v>
      </c>
      <c r="E78" s="31">
        <v>0</v>
      </c>
      <c r="F78" s="31">
        <v>0</v>
      </c>
      <c r="G78" s="31">
        <v>0</v>
      </c>
      <c r="H78" s="31">
        <v>1</v>
      </c>
      <c r="I78" s="31">
        <v>9.9999999999999645E-2</v>
      </c>
      <c r="J78" s="31">
        <v>0</v>
      </c>
      <c r="K78" s="31">
        <v>0</v>
      </c>
      <c r="L78" s="31">
        <v>0</v>
      </c>
      <c r="M78" s="31">
        <v>1</v>
      </c>
      <c r="N78" s="31">
        <v>2.1444279215238251</v>
      </c>
      <c r="O78" s="31">
        <v>1.6465476467765645</v>
      </c>
      <c r="P78" s="31">
        <v>-0.37763977518987846</v>
      </c>
      <c r="Q78" s="31">
        <v>7.8017075756294171E-2</v>
      </c>
      <c r="R78" s="31">
        <v>-95.328218832111361</v>
      </c>
      <c r="S78" s="31">
        <v>-2.7797321239641284</v>
      </c>
      <c r="T78" s="31">
        <v>-2.8405145659323399</v>
      </c>
      <c r="U78" s="31">
        <v>-3.3584096291595298</v>
      </c>
      <c r="V78" s="31">
        <v>-1.379262854111259</v>
      </c>
      <c r="X78" s="11">
        <f t="shared" si="2"/>
        <v>1.7314759992302031</v>
      </c>
      <c r="Y78" s="31">
        <v>-30.895885175289859</v>
      </c>
      <c r="Z78" s="31">
        <v>1.8813024740195106</v>
      </c>
      <c r="AA78" s="11">
        <f t="shared" si="3"/>
        <v>3.2981589663100825</v>
      </c>
      <c r="AB78" s="31">
        <v>-23.929194739061238</v>
      </c>
      <c r="AD78" s="32"/>
      <c r="AE78" s="15" t="s">
        <v>31</v>
      </c>
      <c r="AH78" s="31"/>
      <c r="AK78" s="31"/>
      <c r="AX78" s="11">
        <v>149</v>
      </c>
    </row>
    <row r="79" spans="1:50" x14ac:dyDescent="0.2">
      <c r="A79" s="31">
        <v>2007</v>
      </c>
      <c r="B79" s="11">
        <v>1</v>
      </c>
      <c r="C79" s="12">
        <v>-22.509999999999998</v>
      </c>
      <c r="D79" s="12">
        <v>-20.299999999999997</v>
      </c>
      <c r="E79" s="31">
        <v>0</v>
      </c>
      <c r="F79" s="31">
        <v>0</v>
      </c>
      <c r="G79" s="31">
        <v>0</v>
      </c>
      <c r="H79" s="31">
        <v>1</v>
      </c>
      <c r="I79" s="31">
        <v>9.9999999999999645E-2</v>
      </c>
      <c r="J79" s="31">
        <v>0</v>
      </c>
      <c r="K79" s="31">
        <v>0</v>
      </c>
      <c r="L79" s="31">
        <v>0</v>
      </c>
      <c r="M79" s="31">
        <v>1</v>
      </c>
      <c r="N79" s="31">
        <v>-32.375350690883714</v>
      </c>
      <c r="O79" s="31">
        <v>-1.1172340329624602</v>
      </c>
      <c r="P79" s="31">
        <v>0.44628728355432834</v>
      </c>
      <c r="Q79" s="31">
        <v>0.23019364560142977</v>
      </c>
      <c r="R79" s="31">
        <v>-107.14958077155605</v>
      </c>
      <c r="S79" s="31">
        <v>-9.9278652816419672</v>
      </c>
      <c r="T79" s="31">
        <v>-0.49540243191248889</v>
      </c>
      <c r="U79" s="31">
        <v>-1.6215413610813594</v>
      </c>
      <c r="V79" s="31">
        <v>4.9851220876998248</v>
      </c>
      <c r="X79" s="11">
        <f t="shared" si="2"/>
        <v>0.56362209300109067</v>
      </c>
      <c r="Y79" s="31">
        <v>-30.588795023342282</v>
      </c>
      <c r="Z79" s="31">
        <v>2.2918486403691785</v>
      </c>
      <c r="AA79" s="11">
        <f t="shared" si="3"/>
        <v>-0.59969563840762274</v>
      </c>
      <c r="AB79" s="31">
        <v>-25.413798448238541</v>
      </c>
      <c r="AD79" s="32"/>
      <c r="AE79" s="15" t="s">
        <v>32</v>
      </c>
      <c r="AF79" s="31">
        <v>-64.375361428854504</v>
      </c>
      <c r="AG79" s="60">
        <v>-59</v>
      </c>
      <c r="AH79" s="31"/>
      <c r="AI79" s="31">
        <v>-55.651600462438154</v>
      </c>
      <c r="AJ79" s="60">
        <v>-39</v>
      </c>
      <c r="AK79" s="31"/>
      <c r="AL79" s="31"/>
      <c r="AX79" s="11">
        <v>151</v>
      </c>
    </row>
    <row r="80" spans="1:50" x14ac:dyDescent="0.2">
      <c r="A80" s="31">
        <v>2007</v>
      </c>
      <c r="B80" s="11">
        <v>3</v>
      </c>
      <c r="C80" s="12">
        <v>-30.509999999999998</v>
      </c>
      <c r="D80" s="12">
        <v>-24.11</v>
      </c>
      <c r="E80" s="31">
        <v>0</v>
      </c>
      <c r="F80" s="31">
        <v>0</v>
      </c>
      <c r="G80" s="31">
        <v>0</v>
      </c>
      <c r="H80" s="31">
        <v>1</v>
      </c>
      <c r="I80" s="31">
        <v>-9.9999999999999645E-2</v>
      </c>
      <c r="J80" s="31">
        <v>0</v>
      </c>
      <c r="K80" s="31">
        <v>0</v>
      </c>
      <c r="L80" s="31">
        <v>0</v>
      </c>
      <c r="M80" s="31">
        <v>1</v>
      </c>
      <c r="N80" s="31">
        <v>122.81436113112944</v>
      </c>
      <c r="O80" s="31">
        <v>1.4263681751828332</v>
      </c>
      <c r="P80" s="31">
        <v>8.8675084496942794E-2</v>
      </c>
      <c r="Q80" s="31">
        <v>-0.13652724646577885</v>
      </c>
      <c r="R80" s="31">
        <v>73.361041056718676</v>
      </c>
      <c r="S80" s="31">
        <v>-6.8799246596740193</v>
      </c>
      <c r="T80" s="31">
        <v>7.8513993297960623</v>
      </c>
      <c r="U80" s="31">
        <v>2.6250823949687145</v>
      </c>
      <c r="V80" s="31">
        <v>-7.6356371565753269</v>
      </c>
      <c r="X80" s="11">
        <f t="shared" si="2"/>
        <v>-2.3119102370607112</v>
      </c>
      <c r="Y80" s="31">
        <v>-33.097675807234296</v>
      </c>
      <c r="Z80" s="31">
        <v>-3.22137963164118</v>
      </c>
      <c r="AA80" s="11">
        <f t="shared" si="3"/>
        <v>0.52596866300730039</v>
      </c>
      <c r="AB80" s="31">
        <v>-25.245070023541928</v>
      </c>
      <c r="AD80" s="32"/>
      <c r="AE80" s="15" t="s">
        <v>33</v>
      </c>
      <c r="AH80" s="31"/>
      <c r="AK80" s="31"/>
      <c r="AX80" s="11">
        <v>153</v>
      </c>
    </row>
    <row r="81" spans="1:50" x14ac:dyDescent="0.2">
      <c r="A81" s="31">
        <v>2007</v>
      </c>
      <c r="B81" s="11">
        <v>5</v>
      </c>
      <c r="C81" s="12">
        <v>-22.8</v>
      </c>
      <c r="D81" s="12">
        <v>-19.899999999999999</v>
      </c>
      <c r="E81" s="31">
        <v>0</v>
      </c>
      <c r="F81" s="31">
        <v>0</v>
      </c>
      <c r="G81" s="31">
        <v>0</v>
      </c>
      <c r="H81" s="31">
        <v>1</v>
      </c>
      <c r="I81" s="31">
        <v>0.29999999999999982</v>
      </c>
      <c r="J81" s="31">
        <v>0</v>
      </c>
      <c r="K81" s="31">
        <v>0</v>
      </c>
      <c r="L81" s="31">
        <v>0</v>
      </c>
      <c r="M81" s="31">
        <v>1</v>
      </c>
      <c r="N81" s="31">
        <v>15.882890823628719</v>
      </c>
      <c r="O81" s="31">
        <v>1.9537702528803404E-3</v>
      </c>
      <c r="P81" s="31">
        <v>-0.30899417459081885</v>
      </c>
      <c r="Q81" s="31">
        <v>-2.0917161626682543E-2</v>
      </c>
      <c r="R81" s="31">
        <v>348.94472156921216</v>
      </c>
      <c r="S81" s="31">
        <v>31.567451957193295</v>
      </c>
      <c r="T81" s="31">
        <v>-10.291157418418509</v>
      </c>
      <c r="U81" s="31">
        <v>-3.7835844870462134</v>
      </c>
      <c r="V81" s="31">
        <v>7.5198662351548382</v>
      </c>
      <c r="X81" s="11">
        <f t="shared" si="2"/>
        <v>9.1103018081333982</v>
      </c>
      <c r="Y81" s="31">
        <v>-24.006664345751719</v>
      </c>
      <c r="Z81" s="31">
        <v>3.9696723704005623</v>
      </c>
      <c r="AA81" s="11">
        <f t="shared" si="3"/>
        <v>5.220495803743872</v>
      </c>
      <c r="AB81" s="31">
        <v>-20.380899203701997</v>
      </c>
      <c r="AD81" s="32"/>
      <c r="AE81" s="15" t="s">
        <v>34</v>
      </c>
      <c r="AF81" s="31">
        <v>-66.297568611680319</v>
      </c>
      <c r="AG81" s="60">
        <v>-60</v>
      </c>
      <c r="AH81" s="31"/>
      <c r="AI81" s="31">
        <v>-57.313247830115905</v>
      </c>
      <c r="AJ81" s="60">
        <v>-40</v>
      </c>
      <c r="AK81" s="31"/>
      <c r="AL81" s="31"/>
      <c r="AX81" s="11">
        <v>155</v>
      </c>
    </row>
    <row r="82" spans="1:50" x14ac:dyDescent="0.2">
      <c r="A82" s="31">
        <v>2007</v>
      </c>
      <c r="B82" s="11">
        <v>7</v>
      </c>
      <c r="C82" s="12">
        <v>-14.299999999999997</v>
      </c>
      <c r="D82" s="12">
        <v>-18.600000000000001</v>
      </c>
      <c r="E82" s="31">
        <v>0</v>
      </c>
      <c r="F82" s="31">
        <v>0</v>
      </c>
      <c r="G82" s="31">
        <v>0</v>
      </c>
      <c r="H82" s="31">
        <v>1</v>
      </c>
      <c r="I82" s="31">
        <v>0.20000000000000018</v>
      </c>
      <c r="J82" s="31">
        <v>0</v>
      </c>
      <c r="K82" s="31">
        <v>0</v>
      </c>
      <c r="L82" s="31">
        <v>0</v>
      </c>
      <c r="M82" s="31">
        <v>1</v>
      </c>
      <c r="N82" s="31">
        <v>68.82450079558798</v>
      </c>
      <c r="O82" s="31">
        <v>0.55977438065928109</v>
      </c>
      <c r="P82" s="31">
        <v>-1.076539736623022</v>
      </c>
      <c r="Q82" s="31">
        <v>4.6654344553112272E-2</v>
      </c>
      <c r="R82" s="31">
        <v>110.31989933352922</v>
      </c>
      <c r="S82" s="31">
        <v>-4.9384564729484701</v>
      </c>
      <c r="T82" s="31">
        <v>-6.9393808200411202</v>
      </c>
      <c r="U82" s="31">
        <v>0.63082990071979572</v>
      </c>
      <c r="V82" s="31">
        <v>8.8668511027147172</v>
      </c>
      <c r="X82" s="11">
        <f t="shared" si="2"/>
        <v>5.4884335357737832</v>
      </c>
      <c r="Y82" s="31">
        <v>-19.056047088649681</v>
      </c>
      <c r="Z82" s="31">
        <v>1.9456992771301636</v>
      </c>
      <c r="AA82" s="11">
        <f t="shared" si="3"/>
        <v>4.1578135693466818</v>
      </c>
      <c r="AB82" s="31">
        <v>-17.341929874251807</v>
      </c>
      <c r="AD82" s="32"/>
      <c r="AE82" s="15" t="s">
        <v>35</v>
      </c>
      <c r="AH82" s="31"/>
      <c r="AK82" s="31"/>
      <c r="AX82" s="11">
        <v>157</v>
      </c>
    </row>
    <row r="83" spans="1:50" x14ac:dyDescent="0.2">
      <c r="A83" s="31">
        <v>2007</v>
      </c>
      <c r="B83" s="11">
        <v>9</v>
      </c>
      <c r="C83" s="12">
        <v>-16.700000000000003</v>
      </c>
      <c r="D83" s="12">
        <v>-18.3</v>
      </c>
      <c r="E83" s="31">
        <v>0</v>
      </c>
      <c r="F83" s="31">
        <v>0</v>
      </c>
      <c r="G83" s="31">
        <v>0</v>
      </c>
      <c r="H83" s="31">
        <v>1</v>
      </c>
      <c r="I83" s="31">
        <v>-9.9999999999999645E-2</v>
      </c>
      <c r="J83" s="31">
        <v>0</v>
      </c>
      <c r="K83" s="31">
        <v>0</v>
      </c>
      <c r="L83" s="31">
        <v>0</v>
      </c>
      <c r="M83" s="31">
        <v>1</v>
      </c>
      <c r="N83" s="31">
        <v>-10.846996702109703</v>
      </c>
      <c r="O83" s="31">
        <v>-3.778569735154768E-2</v>
      </c>
      <c r="P83" s="31">
        <v>0.30658346754874272</v>
      </c>
      <c r="Q83" s="31">
        <v>-3.5453277166203404E-3</v>
      </c>
      <c r="R83" s="31">
        <v>36.179299129251049</v>
      </c>
      <c r="S83" s="31">
        <v>-2.7652594887654813</v>
      </c>
      <c r="T83" s="31">
        <v>6.3848631377673021E-2</v>
      </c>
      <c r="U83" s="31">
        <v>-4.3351707193918561</v>
      </c>
      <c r="V83" s="31">
        <v>-1.7363739362228492</v>
      </c>
      <c r="X83" s="11">
        <f t="shared" si="2"/>
        <v>1.3830030617417202</v>
      </c>
      <c r="Y83" s="31">
        <v>-18.248979616354415</v>
      </c>
      <c r="Z83" s="31">
        <v>0.91943252584523438</v>
      </c>
      <c r="AA83" s="11">
        <f t="shared" si="3"/>
        <v>1.655747337095951</v>
      </c>
      <c r="AB83" s="31">
        <v>-16.934191487343504</v>
      </c>
      <c r="AD83" s="32"/>
      <c r="AE83" s="15" t="s">
        <v>36</v>
      </c>
      <c r="AF83" s="31">
        <v>-64.925675451322391</v>
      </c>
      <c r="AG83" s="60">
        <v>-64</v>
      </c>
      <c r="AH83" s="31"/>
      <c r="AI83" s="31">
        <v>-55.729214089068776</v>
      </c>
      <c r="AJ83" s="60">
        <v>-45</v>
      </c>
      <c r="AK83" s="31"/>
      <c r="AL83" s="31"/>
      <c r="AX83" s="11">
        <v>159</v>
      </c>
    </row>
    <row r="84" spans="1:50" x14ac:dyDescent="0.2">
      <c r="A84" s="31">
        <v>2007</v>
      </c>
      <c r="B84" s="11">
        <v>11</v>
      </c>
      <c r="C84" s="12">
        <v>-14.21</v>
      </c>
      <c r="D84" s="12">
        <v>-19.199999999999996</v>
      </c>
      <c r="E84" s="31">
        <v>0</v>
      </c>
      <c r="F84" s="31">
        <v>0</v>
      </c>
      <c r="G84" s="31">
        <v>0</v>
      </c>
      <c r="H84" s="31">
        <v>1</v>
      </c>
      <c r="I84" s="31">
        <v>0.5</v>
      </c>
      <c r="J84" s="31">
        <v>0</v>
      </c>
      <c r="K84" s="31">
        <v>0</v>
      </c>
      <c r="L84" s="31">
        <v>0</v>
      </c>
      <c r="M84" s="31">
        <v>1</v>
      </c>
      <c r="N84" s="31">
        <v>76.517878190832036</v>
      </c>
      <c r="O84" s="31">
        <v>0.36749824238191181</v>
      </c>
      <c r="P84" s="31">
        <v>-6.6639548412824767E-2</v>
      </c>
      <c r="Q84" s="31">
        <v>9.2180830692653953E-2</v>
      </c>
      <c r="R84" s="31">
        <v>-127.4038494656693</v>
      </c>
      <c r="S84" s="31">
        <v>14.207229133742675</v>
      </c>
      <c r="T84" s="31">
        <v>-3.4327784944342787</v>
      </c>
      <c r="U84" s="31">
        <v>-1.4352538768894936</v>
      </c>
      <c r="V84" s="31">
        <v>2.7603275045732039</v>
      </c>
      <c r="X84" s="11">
        <f t="shared" si="2"/>
        <v>1.8256999447717974</v>
      </c>
      <c r="Y84" s="31">
        <v>-16.835324179218699</v>
      </c>
      <c r="Z84" s="31">
        <v>-0.41746337690055435</v>
      </c>
      <c r="AA84" s="11">
        <f t="shared" si="3"/>
        <v>3.3221856945080255</v>
      </c>
      <c r="AB84" s="31">
        <v>-14.550794476110173</v>
      </c>
      <c r="AD84" s="32"/>
      <c r="AE84" s="15" t="s">
        <v>37</v>
      </c>
      <c r="AH84" s="31"/>
      <c r="AK84" s="31"/>
      <c r="AX84" s="11">
        <v>161</v>
      </c>
    </row>
    <row r="85" spans="1:50" x14ac:dyDescent="0.2">
      <c r="A85" s="31">
        <v>2008</v>
      </c>
      <c r="B85" s="11">
        <v>1</v>
      </c>
      <c r="C85" s="12">
        <v>-6.799999999999998</v>
      </c>
      <c r="D85" s="12">
        <v>-10.8</v>
      </c>
      <c r="E85" s="31">
        <v>0</v>
      </c>
      <c r="F85" s="31">
        <v>0</v>
      </c>
      <c r="G85" s="31">
        <v>0</v>
      </c>
      <c r="H85" s="31">
        <v>1</v>
      </c>
      <c r="I85" s="31">
        <v>9.9999999999999645E-2</v>
      </c>
      <c r="J85" s="31">
        <v>0</v>
      </c>
      <c r="K85" s="31">
        <v>0</v>
      </c>
      <c r="L85" s="31">
        <v>0</v>
      </c>
      <c r="M85" s="31">
        <v>1</v>
      </c>
      <c r="N85" s="31">
        <v>-66.746803489523714</v>
      </c>
      <c r="O85" s="31">
        <v>-0.66583547720878955</v>
      </c>
      <c r="P85" s="31">
        <v>-6.624443615860999E-2</v>
      </c>
      <c r="Q85" s="31">
        <v>0.21572320340950246</v>
      </c>
      <c r="R85" s="31" t="s">
        <v>189</v>
      </c>
      <c r="S85" s="31" t="s">
        <v>189</v>
      </c>
      <c r="T85" s="31">
        <v>1.5747579202080153</v>
      </c>
      <c r="U85" s="31">
        <v>-3.7570503320871476</v>
      </c>
      <c r="V85" s="31">
        <v>7.7692075916222301</v>
      </c>
      <c r="Z85" s="31">
        <v>8.6196790003587189</v>
      </c>
      <c r="AD85" s="32"/>
      <c r="AE85" s="15" t="s">
        <v>38</v>
      </c>
      <c r="AF85" s="31">
        <v>-62.750757731166011</v>
      </c>
      <c r="AG85" s="60">
        <v>-61.3</v>
      </c>
      <c r="AH85" s="31"/>
      <c r="AI85" s="31">
        <v>-52.180198688625133</v>
      </c>
      <c r="AJ85" s="60">
        <v>-40.200000000000003</v>
      </c>
      <c r="AK85" s="31"/>
      <c r="AL85" s="31"/>
      <c r="AX85" s="11">
        <v>163</v>
      </c>
    </row>
    <row r="86" spans="1:50" x14ac:dyDescent="0.2">
      <c r="A86" s="31">
        <v>2008</v>
      </c>
      <c r="B86" s="11">
        <v>3</v>
      </c>
      <c r="C86" s="12">
        <v>-8.8999999999999986</v>
      </c>
      <c r="D86" s="12">
        <v>-6.3099999999999978</v>
      </c>
      <c r="E86" s="31">
        <v>0</v>
      </c>
      <c r="F86" s="31">
        <v>0</v>
      </c>
      <c r="G86" s="31">
        <v>0</v>
      </c>
      <c r="H86" s="31">
        <v>1</v>
      </c>
      <c r="I86" s="31">
        <v>-9.9999999999999645E-2</v>
      </c>
      <c r="J86" s="31">
        <v>0</v>
      </c>
      <c r="K86" s="31">
        <v>0</v>
      </c>
      <c r="L86" s="31">
        <v>0</v>
      </c>
      <c r="M86" s="31">
        <v>1</v>
      </c>
      <c r="N86" s="31">
        <v>137.85910195114914</v>
      </c>
      <c r="O86" s="31">
        <v>0.84390791624696204</v>
      </c>
      <c r="P86" s="31">
        <v>0.63181519098053485</v>
      </c>
      <c r="Q86" s="31">
        <v>-7.5064427576997939E-2</v>
      </c>
      <c r="R86" s="31" t="s">
        <v>189</v>
      </c>
      <c r="S86" s="31" t="s">
        <v>189</v>
      </c>
      <c r="T86" s="31" t="s">
        <v>189</v>
      </c>
      <c r="U86" s="31">
        <v>6.015815318879894</v>
      </c>
      <c r="V86" s="31">
        <v>-1.4464969457793349</v>
      </c>
      <c r="Z86" s="31">
        <v>6.1189581261110524</v>
      </c>
      <c r="AD86" s="32"/>
      <c r="AE86" s="15" t="s">
        <v>62</v>
      </c>
      <c r="AH86" s="31"/>
      <c r="AK86" s="31"/>
      <c r="AX86" s="31">
        <v>2</v>
      </c>
    </row>
    <row r="87" spans="1:50" x14ac:dyDescent="0.2">
      <c r="E87" s="31" t="s">
        <v>189</v>
      </c>
      <c r="F87" s="31" t="s">
        <v>189</v>
      </c>
      <c r="G87" s="31" t="s">
        <v>189</v>
      </c>
      <c r="H87" s="31" t="s">
        <v>189</v>
      </c>
      <c r="I87" s="31" t="s">
        <v>189</v>
      </c>
      <c r="J87" s="31" t="s">
        <v>189</v>
      </c>
      <c r="K87" s="31" t="s">
        <v>189</v>
      </c>
      <c r="L87" s="31" t="s">
        <v>189</v>
      </c>
      <c r="M87" s="31" t="s">
        <v>189</v>
      </c>
      <c r="N87" s="31" t="s">
        <v>189</v>
      </c>
      <c r="O87" s="31" t="s">
        <v>189</v>
      </c>
      <c r="P87" s="31" t="s">
        <v>189</v>
      </c>
      <c r="Q87" s="31" t="s">
        <v>189</v>
      </c>
      <c r="R87" s="31" t="s">
        <v>189</v>
      </c>
      <c r="S87" s="31" t="s">
        <v>189</v>
      </c>
      <c r="T87" s="31" t="s">
        <v>189</v>
      </c>
      <c r="U87" s="31">
        <v>7.9254806147851609</v>
      </c>
      <c r="V87" s="31" t="s">
        <v>189</v>
      </c>
      <c r="Z87" s="31" t="s">
        <v>189</v>
      </c>
      <c r="AD87" s="32">
        <v>2001</v>
      </c>
      <c r="AE87" s="15">
        <v>36892</v>
      </c>
      <c r="AF87" s="31">
        <v>-63.57594764006852</v>
      </c>
      <c r="AG87" s="60">
        <v>-58.4</v>
      </c>
      <c r="AH87" s="31"/>
      <c r="AI87" s="31">
        <v>-53.772693716523143</v>
      </c>
      <c r="AJ87" s="60">
        <v>-36.299999999999997</v>
      </c>
      <c r="AK87" s="31"/>
      <c r="AL87" s="31"/>
      <c r="AX87" s="31">
        <v>4</v>
      </c>
    </row>
    <row r="88" spans="1:50" x14ac:dyDescent="0.2">
      <c r="AD88" s="32"/>
      <c r="AE88" s="15" t="s">
        <v>29</v>
      </c>
      <c r="AH88" s="31"/>
      <c r="AK88" s="31"/>
      <c r="AX88" s="31">
        <v>6</v>
      </c>
    </row>
    <row r="89" spans="1:50" x14ac:dyDescent="0.2">
      <c r="AD89" s="32"/>
      <c r="AE89" s="15" t="s">
        <v>30</v>
      </c>
      <c r="AF89" s="31">
        <v>-64.906460424718901</v>
      </c>
      <c r="AG89" s="60">
        <v>-59.9</v>
      </c>
      <c r="AH89" s="31"/>
      <c r="AI89" s="31">
        <v>-53.013873439220646</v>
      </c>
      <c r="AJ89" s="60">
        <v>-37</v>
      </c>
      <c r="AK89" s="31"/>
      <c r="AL89" s="31"/>
      <c r="AX89" s="31">
        <v>8</v>
      </c>
    </row>
    <row r="90" spans="1:50" x14ac:dyDescent="0.2">
      <c r="AD90" s="32"/>
      <c r="AE90" s="15" t="s">
        <v>31</v>
      </c>
      <c r="AH90" s="31"/>
      <c r="AK90" s="31"/>
      <c r="AX90" s="31">
        <v>10</v>
      </c>
    </row>
    <row r="91" spans="1:50" x14ac:dyDescent="0.2">
      <c r="AD91" s="32"/>
      <c r="AE91" s="15" t="s">
        <v>32</v>
      </c>
      <c r="AF91" s="31">
        <v>-61.244596508340685</v>
      </c>
      <c r="AG91" s="60">
        <v>-57.6</v>
      </c>
      <c r="AH91" s="31"/>
      <c r="AI91" s="31">
        <v>-48.89732640708619</v>
      </c>
      <c r="AJ91" s="60">
        <v>-34.4</v>
      </c>
      <c r="AK91" s="31"/>
      <c r="AL91" s="31"/>
      <c r="AX91" s="31">
        <v>12</v>
      </c>
    </row>
    <row r="92" spans="1:50" x14ac:dyDescent="0.2">
      <c r="AD92" s="32"/>
      <c r="AE92" s="15" t="s">
        <v>33</v>
      </c>
      <c r="AH92" s="31"/>
      <c r="AK92" s="31"/>
      <c r="AX92" s="31">
        <v>14</v>
      </c>
    </row>
    <row r="93" spans="1:50" x14ac:dyDescent="0.2">
      <c r="AD93" s="32"/>
      <c r="AE93" s="15" t="s">
        <v>34</v>
      </c>
      <c r="AF93" s="31">
        <v>-57.41683570224005</v>
      </c>
      <c r="AG93" s="60">
        <v>-53.2</v>
      </c>
      <c r="AH93" s="31"/>
      <c r="AI93" s="31">
        <v>-48.272894937212392</v>
      </c>
      <c r="AJ93" s="60">
        <v>-32</v>
      </c>
      <c r="AK93" s="31"/>
      <c r="AL93" s="31"/>
      <c r="AX93" s="31">
        <v>16</v>
      </c>
    </row>
    <row r="94" spans="1:50" x14ac:dyDescent="0.2">
      <c r="AD94" s="32"/>
      <c r="AE94" s="15" t="s">
        <v>35</v>
      </c>
      <c r="AH94" s="31"/>
      <c r="AK94" s="31"/>
      <c r="AX94" s="31">
        <v>18</v>
      </c>
    </row>
    <row r="95" spans="1:50" x14ac:dyDescent="0.2">
      <c r="AD95" s="32"/>
      <c r="AE95" s="15" t="s">
        <v>36</v>
      </c>
      <c r="AF95" s="31">
        <v>-55.023588892606156</v>
      </c>
      <c r="AG95" s="60">
        <v>-45.6</v>
      </c>
      <c r="AH95" s="31"/>
      <c r="AI95" s="31">
        <v>-47.589919748174246</v>
      </c>
      <c r="AJ95" s="60">
        <v>-29.1</v>
      </c>
      <c r="AK95" s="31"/>
      <c r="AL95" s="31"/>
      <c r="AX95" s="31">
        <v>20</v>
      </c>
    </row>
    <row r="96" spans="1:50" x14ac:dyDescent="0.2">
      <c r="AD96" s="32"/>
      <c r="AE96" s="15" t="s">
        <v>37</v>
      </c>
      <c r="AH96" s="31"/>
      <c r="AK96" s="31"/>
      <c r="AX96" s="31">
        <v>22</v>
      </c>
    </row>
    <row r="97" spans="30:50" x14ac:dyDescent="0.2">
      <c r="AD97" s="32"/>
      <c r="AE97" s="15" t="s">
        <v>38</v>
      </c>
      <c r="AF97" s="31">
        <v>-58.262288289446076</v>
      </c>
      <c r="AG97" s="60">
        <v>-47.8</v>
      </c>
      <c r="AH97" s="31"/>
      <c r="AI97" s="31">
        <v>-49.945279208874354</v>
      </c>
      <c r="AJ97" s="60">
        <v>-34.200000000000003</v>
      </c>
      <c r="AK97" s="31"/>
      <c r="AL97" s="31"/>
      <c r="AX97" s="31">
        <v>24</v>
      </c>
    </row>
    <row r="98" spans="30:50" x14ac:dyDescent="0.2">
      <c r="AD98" s="32"/>
      <c r="AE98" s="15" t="s">
        <v>62</v>
      </c>
      <c r="AH98" s="31"/>
      <c r="AK98" s="31"/>
      <c r="AX98" s="31">
        <v>26</v>
      </c>
    </row>
    <row r="99" spans="30:50" x14ac:dyDescent="0.2">
      <c r="AD99" s="32">
        <v>2002</v>
      </c>
      <c r="AE99" s="15">
        <v>37257</v>
      </c>
      <c r="AF99" s="31">
        <v>-59.802158304950204</v>
      </c>
      <c r="AG99" s="60">
        <v>-45.3</v>
      </c>
      <c r="AH99" s="31"/>
      <c r="AI99" s="31">
        <v>-46.727142610715248</v>
      </c>
      <c r="AJ99" s="60">
        <v>-32.200000000000003</v>
      </c>
      <c r="AK99" s="31"/>
      <c r="AL99" s="31"/>
      <c r="AX99" s="31">
        <v>28</v>
      </c>
    </row>
    <row r="100" spans="30:50" x14ac:dyDescent="0.2">
      <c r="AD100" s="32"/>
      <c r="AE100" s="15" t="s">
        <v>29</v>
      </c>
      <c r="AH100" s="31"/>
      <c r="AK100" s="31"/>
      <c r="AX100" s="31">
        <v>30</v>
      </c>
    </row>
    <row r="101" spans="30:50" x14ac:dyDescent="0.2">
      <c r="AD101" s="32"/>
      <c r="AE101" s="15" t="s">
        <v>30</v>
      </c>
      <c r="AF101" s="31">
        <v>-63.317661592209014</v>
      </c>
      <c r="AG101" s="60">
        <v>-50.31</v>
      </c>
      <c r="AH101" s="31"/>
      <c r="AI101" s="31">
        <v>-44.234254709691491</v>
      </c>
      <c r="AJ101" s="60">
        <v>-29.8</v>
      </c>
      <c r="AK101" s="31"/>
      <c r="AL101" s="31"/>
      <c r="AX101" s="31">
        <v>32</v>
      </c>
    </row>
    <row r="102" spans="30:50" x14ac:dyDescent="0.2">
      <c r="AD102" s="32"/>
      <c r="AE102" s="15" t="s">
        <v>31</v>
      </c>
      <c r="AH102" s="31"/>
      <c r="AK102" s="31"/>
      <c r="AX102" s="31">
        <v>34</v>
      </c>
    </row>
    <row r="103" spans="30:50" x14ac:dyDescent="0.2">
      <c r="AD103" s="32"/>
      <c r="AE103" s="15" t="s">
        <v>32</v>
      </c>
      <c r="AF103" s="31">
        <v>-59.824544268461175</v>
      </c>
      <c r="AG103" s="60">
        <v>-46.69</v>
      </c>
      <c r="AH103" s="31"/>
      <c r="AI103" s="31">
        <v>-43.532482377182845</v>
      </c>
      <c r="AJ103" s="60">
        <v>-30.3</v>
      </c>
      <c r="AK103" s="31"/>
      <c r="AL103" s="31"/>
      <c r="AX103" s="31">
        <v>36</v>
      </c>
    </row>
    <row r="104" spans="30:50" x14ac:dyDescent="0.2">
      <c r="AD104" s="32"/>
      <c r="AE104" s="15" t="s">
        <v>33</v>
      </c>
      <c r="AH104" s="31"/>
      <c r="AK104" s="31"/>
      <c r="AX104" s="31">
        <v>38</v>
      </c>
    </row>
    <row r="105" spans="30:50" x14ac:dyDescent="0.2">
      <c r="AD105" s="32"/>
      <c r="AE105" s="15" t="s">
        <v>34</v>
      </c>
      <c r="AF105" s="31">
        <v>-58.180480248962127</v>
      </c>
      <c r="AG105" s="60">
        <v>-47.3</v>
      </c>
      <c r="AH105" s="31"/>
      <c r="AI105" s="31">
        <v>-40.48612429058474</v>
      </c>
      <c r="AJ105" s="60">
        <v>-30.11</v>
      </c>
      <c r="AK105" s="31"/>
      <c r="AL105" s="31"/>
      <c r="AX105" s="31">
        <v>40</v>
      </c>
    </row>
    <row r="106" spans="30:50" x14ac:dyDescent="0.2">
      <c r="AD106" s="32"/>
      <c r="AE106" s="15" t="s">
        <v>35</v>
      </c>
      <c r="AK106" s="31"/>
      <c r="AX106" s="31">
        <v>42</v>
      </c>
    </row>
    <row r="107" spans="30:50" x14ac:dyDescent="0.2">
      <c r="AD107" s="32"/>
      <c r="AE107" s="15" t="s">
        <v>36</v>
      </c>
      <c r="AF107" s="31">
        <v>-54.726196402952105</v>
      </c>
      <c r="AG107" s="60">
        <v>-46</v>
      </c>
      <c r="AH107" s="31"/>
      <c r="AI107" s="31">
        <v>-38.997526247558433</v>
      </c>
      <c r="AJ107" s="60">
        <v>-31.1</v>
      </c>
      <c r="AL107" s="31"/>
      <c r="AX107" s="31">
        <v>44</v>
      </c>
    </row>
    <row r="108" spans="30:50" x14ac:dyDescent="0.2">
      <c r="AD108" s="32"/>
      <c r="AE108" s="15" t="s">
        <v>37</v>
      </c>
      <c r="AK108" s="31"/>
      <c r="AX108" s="31">
        <v>46</v>
      </c>
    </row>
    <row r="109" spans="30:50" x14ac:dyDescent="0.2">
      <c r="AD109" s="32"/>
      <c r="AE109" s="15" t="s">
        <v>38</v>
      </c>
      <c r="AF109" s="31">
        <v>-55.28236154271795</v>
      </c>
      <c r="AG109" s="60">
        <v>-46.4</v>
      </c>
      <c r="AH109" s="31"/>
      <c r="AI109" s="31">
        <v>-41.604511768304654</v>
      </c>
      <c r="AJ109" s="60">
        <v>-25</v>
      </c>
      <c r="AL109" s="31"/>
      <c r="AX109" s="31">
        <v>48</v>
      </c>
    </row>
    <row r="110" spans="30:50" x14ac:dyDescent="0.2">
      <c r="AD110" s="32"/>
      <c r="AE110" s="15" t="s">
        <v>62</v>
      </c>
      <c r="AK110" s="31"/>
      <c r="AX110" s="31">
        <v>50</v>
      </c>
    </row>
    <row r="111" spans="30:50" x14ac:dyDescent="0.2">
      <c r="AD111" s="32">
        <v>2003</v>
      </c>
      <c r="AE111" s="15">
        <v>37622</v>
      </c>
      <c r="AF111" s="31">
        <v>-56.509997385549632</v>
      </c>
      <c r="AG111" s="60">
        <v>-44.3</v>
      </c>
      <c r="AH111" s="31"/>
      <c r="AI111" s="31">
        <v>-47.462800658621589</v>
      </c>
      <c r="AJ111" s="60">
        <v>-31.8</v>
      </c>
      <c r="AL111" s="31"/>
      <c r="AX111" s="31">
        <v>52</v>
      </c>
    </row>
    <row r="112" spans="30:50" x14ac:dyDescent="0.2">
      <c r="AD112" s="32"/>
      <c r="AE112" s="15" t="s">
        <v>29</v>
      </c>
      <c r="AK112" s="31"/>
      <c r="AX112" s="31">
        <v>54</v>
      </c>
    </row>
    <row r="113" spans="30:50" x14ac:dyDescent="0.2">
      <c r="AD113" s="32"/>
      <c r="AE113" s="15" t="s">
        <v>30</v>
      </c>
      <c r="AF113" s="31">
        <v>-59.294018915702061</v>
      </c>
      <c r="AG113" s="60">
        <v>-52.2</v>
      </c>
      <c r="AH113" s="31"/>
      <c r="AI113" s="31">
        <v>-44.920659465652349</v>
      </c>
      <c r="AJ113" s="60">
        <v>-35.299999999999997</v>
      </c>
      <c r="AL113" s="31"/>
      <c r="AX113" s="31">
        <v>56</v>
      </c>
    </row>
    <row r="114" spans="30:50" x14ac:dyDescent="0.2">
      <c r="AD114" s="32"/>
      <c r="AE114" s="15" t="s">
        <v>31</v>
      </c>
      <c r="AK114" s="31"/>
      <c r="AX114" s="31">
        <v>58</v>
      </c>
    </row>
    <row r="115" spans="30:50" x14ac:dyDescent="0.2">
      <c r="AD115" s="32"/>
      <c r="AE115" s="15" t="s">
        <v>32</v>
      </c>
      <c r="AF115" s="31">
        <v>-53.589534307048488</v>
      </c>
      <c r="AG115" s="60">
        <v>-50.8</v>
      </c>
      <c r="AH115" s="31"/>
      <c r="AI115" s="31">
        <v>-39.239642325246656</v>
      </c>
      <c r="AJ115" s="60">
        <v>-36.9</v>
      </c>
      <c r="AL115" s="31"/>
      <c r="AX115" s="31">
        <v>60</v>
      </c>
    </row>
    <row r="116" spans="30:50" x14ac:dyDescent="0.2">
      <c r="AD116" s="32"/>
      <c r="AE116" s="15" t="s">
        <v>33</v>
      </c>
      <c r="AK116" s="31"/>
      <c r="AX116" s="31">
        <v>62</v>
      </c>
    </row>
    <row r="117" spans="30:50" x14ac:dyDescent="0.2">
      <c r="AD117" s="32"/>
      <c r="AE117" s="15" t="s">
        <v>34</v>
      </c>
      <c r="AF117" s="31">
        <v>-49.363723236991596</v>
      </c>
      <c r="AG117" s="60">
        <v>-47</v>
      </c>
      <c r="AH117" s="31"/>
      <c r="AI117" s="31">
        <v>-35.46361587887295</v>
      </c>
      <c r="AJ117" s="60">
        <v>-47</v>
      </c>
      <c r="AL117" s="31"/>
      <c r="AX117" s="31">
        <v>64</v>
      </c>
    </row>
    <row r="118" spans="30:50" x14ac:dyDescent="0.2">
      <c r="AD118" s="32"/>
      <c r="AE118" s="15" t="s">
        <v>35</v>
      </c>
      <c r="AK118" s="31"/>
      <c r="AX118" s="31">
        <v>66</v>
      </c>
    </row>
    <row r="119" spans="30:50" x14ac:dyDescent="0.2">
      <c r="AD119" s="32"/>
      <c r="AE119" s="15" t="s">
        <v>36</v>
      </c>
      <c r="AF119" s="31">
        <v>-47.229842755703594</v>
      </c>
      <c r="AG119" s="60">
        <v>-41.6</v>
      </c>
      <c r="AH119" s="31"/>
      <c r="AI119" s="31">
        <v>-34.874764685624697</v>
      </c>
      <c r="AJ119" s="60">
        <v>-29.8</v>
      </c>
      <c r="AL119" s="31"/>
      <c r="AX119" s="31">
        <v>68</v>
      </c>
    </row>
    <row r="120" spans="30:50" x14ac:dyDescent="0.2">
      <c r="AD120" s="32"/>
      <c r="AE120" s="15" t="s">
        <v>37</v>
      </c>
      <c r="AK120" s="31"/>
      <c r="AX120" s="31">
        <v>70</v>
      </c>
    </row>
    <row r="121" spans="30:50" x14ac:dyDescent="0.2">
      <c r="AD121" s="32"/>
      <c r="AE121" s="15" t="s">
        <v>38</v>
      </c>
      <c r="AF121" s="31">
        <v>-49.565304089046215</v>
      </c>
      <c r="AG121" s="60">
        <v>-44.4</v>
      </c>
      <c r="AH121" s="31"/>
      <c r="AI121" s="31">
        <v>-36.521621786896411</v>
      </c>
      <c r="AJ121" s="60">
        <v>-30.8</v>
      </c>
      <c r="AL121" s="31"/>
      <c r="AX121" s="31">
        <v>72</v>
      </c>
    </row>
    <row r="122" spans="30:50" x14ac:dyDescent="0.2">
      <c r="AD122" s="32"/>
      <c r="AE122" s="15" t="s">
        <v>62</v>
      </c>
      <c r="AK122" s="31"/>
      <c r="AX122" s="31">
        <v>74</v>
      </c>
    </row>
    <row r="123" spans="30:50" x14ac:dyDescent="0.2">
      <c r="AD123" s="32">
        <v>2004</v>
      </c>
      <c r="AE123" s="15">
        <v>37987</v>
      </c>
      <c r="AF123" s="31">
        <v>-49.214497896591638</v>
      </c>
      <c r="AG123" s="60">
        <v>-35.1</v>
      </c>
      <c r="AH123" s="31"/>
      <c r="AI123" s="31">
        <v>-35.809930308177144</v>
      </c>
      <c r="AJ123" s="60">
        <v>-28.9</v>
      </c>
      <c r="AL123" s="31"/>
      <c r="AX123" s="31">
        <v>76</v>
      </c>
    </row>
    <row r="124" spans="30:50" x14ac:dyDescent="0.2">
      <c r="AD124" s="32"/>
      <c r="AE124" s="15" t="s">
        <v>29</v>
      </c>
      <c r="AK124" s="31"/>
      <c r="AX124" s="31">
        <v>78</v>
      </c>
    </row>
    <row r="125" spans="30:50" x14ac:dyDescent="0.2">
      <c r="AD125" s="32"/>
      <c r="AE125" s="15" t="s">
        <v>30</v>
      </c>
      <c r="AF125" s="31">
        <v>-55.068344032587333</v>
      </c>
      <c r="AG125" s="60">
        <v>-36</v>
      </c>
      <c r="AH125" s="31"/>
      <c r="AI125" s="31">
        <v>-34.791957550200706</v>
      </c>
      <c r="AJ125" s="60">
        <v>-31.1</v>
      </c>
      <c r="AL125" s="31"/>
      <c r="AX125" s="31">
        <v>80</v>
      </c>
    </row>
    <row r="126" spans="30:50" x14ac:dyDescent="0.2">
      <c r="AD126" s="32"/>
      <c r="AE126" s="15" t="s">
        <v>31</v>
      </c>
      <c r="AK126" s="31"/>
      <c r="AX126" s="31">
        <v>82</v>
      </c>
    </row>
    <row r="127" spans="30:50" x14ac:dyDescent="0.2">
      <c r="AD127" s="32"/>
      <c r="AE127" s="15" t="s">
        <v>32</v>
      </c>
      <c r="AF127" s="31">
        <v>-53.635707819129017</v>
      </c>
      <c r="AG127" s="60">
        <v>-39.4</v>
      </c>
      <c r="AH127" s="31"/>
      <c r="AI127" s="31">
        <v>-32.792847765772535</v>
      </c>
      <c r="AJ127" s="60">
        <v>-26.3</v>
      </c>
      <c r="AL127" s="31"/>
      <c r="AX127" s="31">
        <v>84</v>
      </c>
    </row>
    <row r="128" spans="30:50" x14ac:dyDescent="0.2">
      <c r="AD128" s="32"/>
      <c r="AE128" s="15" t="s">
        <v>33</v>
      </c>
      <c r="AK128" s="31"/>
      <c r="AX128" s="31">
        <v>86</v>
      </c>
    </row>
    <row r="129" spans="30:50" x14ac:dyDescent="0.2">
      <c r="AD129" s="32"/>
      <c r="AE129" s="15" t="s">
        <v>34</v>
      </c>
      <c r="AF129" s="31">
        <v>-49.9509423158514</v>
      </c>
      <c r="AG129" s="60">
        <v>-39</v>
      </c>
      <c r="AH129" s="31"/>
      <c r="AI129" s="31">
        <v>-31.137937877417674</v>
      </c>
      <c r="AJ129" s="60">
        <v>-27.9</v>
      </c>
      <c r="AL129" s="31"/>
      <c r="AX129" s="31">
        <v>88</v>
      </c>
    </row>
    <row r="130" spans="30:50" x14ac:dyDescent="0.2">
      <c r="AD130" s="32"/>
      <c r="AE130" s="15" t="s">
        <v>35</v>
      </c>
      <c r="AK130" s="31"/>
      <c r="AX130" s="31">
        <v>90</v>
      </c>
    </row>
    <row r="131" spans="30:50" x14ac:dyDescent="0.2">
      <c r="AD131" s="32"/>
      <c r="AE131" s="15" t="s">
        <v>36</v>
      </c>
      <c r="AF131" s="31">
        <v>-47.383300052860768</v>
      </c>
      <c r="AG131" s="60">
        <v>-42.3</v>
      </c>
      <c r="AH131" s="31"/>
      <c r="AI131" s="31">
        <v>-29.250480319307879</v>
      </c>
      <c r="AJ131" s="60">
        <v>-27.7</v>
      </c>
      <c r="AL131" s="31"/>
      <c r="AX131" s="31">
        <v>92</v>
      </c>
    </row>
    <row r="132" spans="30:50" x14ac:dyDescent="0.2">
      <c r="AD132" s="32"/>
      <c r="AE132" s="15" t="s">
        <v>37</v>
      </c>
      <c r="AK132" s="31"/>
      <c r="AX132" s="31">
        <v>94</v>
      </c>
    </row>
    <row r="133" spans="30:50" x14ac:dyDescent="0.2">
      <c r="AD133" s="32"/>
      <c r="AE133" s="15" t="s">
        <v>38</v>
      </c>
      <c r="AF133" s="31">
        <v>-45.783329864413147</v>
      </c>
      <c r="AG133" s="60">
        <v>-41.1</v>
      </c>
      <c r="AH133" s="31"/>
      <c r="AI133" s="31">
        <v>-30.14532522445641</v>
      </c>
      <c r="AJ133" s="60">
        <v>-27.5</v>
      </c>
      <c r="AL133" s="31"/>
      <c r="AX133" s="31">
        <v>96</v>
      </c>
    </row>
    <row r="134" spans="30:50" x14ac:dyDescent="0.2">
      <c r="AD134" s="32"/>
      <c r="AE134" s="15" t="s">
        <v>62</v>
      </c>
      <c r="AK134" s="31"/>
      <c r="AX134" s="31">
        <v>98</v>
      </c>
    </row>
    <row r="135" spans="30:50" x14ac:dyDescent="0.2">
      <c r="AD135" s="32">
        <v>2005</v>
      </c>
      <c r="AE135" s="15">
        <v>38353</v>
      </c>
      <c r="AF135" s="31">
        <v>-47.038078548041916</v>
      </c>
      <c r="AG135" s="60">
        <v>-41.2</v>
      </c>
      <c r="AH135" s="31"/>
      <c r="AI135" s="31">
        <v>-48.505651011806791</v>
      </c>
      <c r="AJ135" s="60">
        <v>-45.2</v>
      </c>
      <c r="AL135" s="31"/>
      <c r="AX135" s="31">
        <v>100</v>
      </c>
    </row>
    <row r="136" spans="30:50" x14ac:dyDescent="0.2">
      <c r="AD136" s="32"/>
      <c r="AE136" s="15" t="s">
        <v>29</v>
      </c>
      <c r="AK136" s="31"/>
      <c r="AX136" s="31">
        <v>102</v>
      </c>
    </row>
    <row r="137" spans="30:50" x14ac:dyDescent="0.2">
      <c r="AD137" s="32"/>
      <c r="AE137" s="15" t="s">
        <v>30</v>
      </c>
      <c r="AF137" s="31">
        <v>-48.071451507936743</v>
      </c>
      <c r="AG137" s="60">
        <v>-45.7</v>
      </c>
      <c r="AH137" s="31"/>
      <c r="AI137" s="31">
        <v>-34.239504040572633</v>
      </c>
      <c r="AJ137" s="60">
        <v>-29.4</v>
      </c>
      <c r="AL137" s="31"/>
      <c r="AX137" s="31">
        <v>104</v>
      </c>
    </row>
    <row r="138" spans="30:50" x14ac:dyDescent="0.2">
      <c r="AD138" s="32"/>
      <c r="AE138" s="15" t="s">
        <v>31</v>
      </c>
      <c r="AK138" s="31"/>
      <c r="AX138" s="31">
        <v>106</v>
      </c>
    </row>
    <row r="139" spans="30:50" x14ac:dyDescent="0.2">
      <c r="AD139" s="32"/>
      <c r="AE139" s="15" t="s">
        <v>32</v>
      </c>
      <c r="AF139" s="31">
        <v>-42.033016921381311</v>
      </c>
      <c r="AG139" s="60">
        <v>-39.6</v>
      </c>
      <c r="AH139" s="31"/>
      <c r="AI139" s="31">
        <v>-36.023483861422015</v>
      </c>
      <c r="AJ139" s="60">
        <v>-28.7</v>
      </c>
      <c r="AL139" s="31"/>
      <c r="AX139" s="31">
        <v>108</v>
      </c>
    </row>
    <row r="140" spans="30:50" x14ac:dyDescent="0.2">
      <c r="AD140" s="32"/>
      <c r="AE140" s="15" t="s">
        <v>33</v>
      </c>
      <c r="AK140" s="31"/>
      <c r="AX140" s="31">
        <v>110</v>
      </c>
    </row>
    <row r="141" spans="30:50" x14ac:dyDescent="0.2">
      <c r="AD141" s="32"/>
      <c r="AE141" s="15" t="s">
        <v>34</v>
      </c>
      <c r="AF141" s="31">
        <v>-40.009860210176285</v>
      </c>
      <c r="AG141" s="60">
        <v>-36.5</v>
      </c>
      <c r="AH141" s="31"/>
      <c r="AI141" s="31">
        <v>-32.101381443895242</v>
      </c>
      <c r="AJ141" s="60">
        <v>-22.2</v>
      </c>
      <c r="AL141" s="31"/>
      <c r="AX141" s="31">
        <v>112</v>
      </c>
    </row>
    <row r="142" spans="30:50" x14ac:dyDescent="0.2">
      <c r="AD142" s="32"/>
      <c r="AE142" s="15" t="s">
        <v>35</v>
      </c>
      <c r="AK142" s="31"/>
      <c r="AX142" s="31">
        <v>114</v>
      </c>
    </row>
    <row r="143" spans="30:50" x14ac:dyDescent="0.2">
      <c r="AD143" s="32"/>
      <c r="AE143" s="15" t="s">
        <v>36</v>
      </c>
      <c r="AF143" s="31">
        <v>-38.031868230020976</v>
      </c>
      <c r="AG143" s="60">
        <v>-34.69</v>
      </c>
      <c r="AH143" s="31"/>
      <c r="AI143" s="31">
        <v>-30.840599760076874</v>
      </c>
      <c r="AJ143" s="60">
        <v>-22.59</v>
      </c>
      <c r="AL143" s="31"/>
      <c r="AX143" s="31">
        <v>116</v>
      </c>
    </row>
    <row r="144" spans="30:50" x14ac:dyDescent="0.2">
      <c r="AD144" s="32"/>
      <c r="AE144" s="15" t="s">
        <v>37</v>
      </c>
      <c r="AK144" s="31"/>
      <c r="AX144" s="31">
        <v>118</v>
      </c>
    </row>
    <row r="145" spans="30:50" x14ac:dyDescent="0.2">
      <c r="AD145" s="32"/>
      <c r="AE145" s="15" t="s">
        <v>38</v>
      </c>
      <c r="AF145" s="31">
        <v>-37.894972641243207</v>
      </c>
      <c r="AG145" s="60">
        <v>-37</v>
      </c>
      <c r="AH145" s="31"/>
      <c r="AI145" s="31">
        <v>-33.931159690471013</v>
      </c>
      <c r="AJ145" s="60">
        <v>-25.89</v>
      </c>
      <c r="AL145" s="31"/>
      <c r="AX145" s="31">
        <v>120</v>
      </c>
    </row>
    <row r="146" spans="30:50" x14ac:dyDescent="0.2">
      <c r="AD146" s="32"/>
      <c r="AE146" s="15" t="s">
        <v>62</v>
      </c>
      <c r="AK146" s="31"/>
      <c r="AX146" s="31">
        <v>122</v>
      </c>
    </row>
    <row r="147" spans="30:50" x14ac:dyDescent="0.2">
      <c r="AD147" s="32">
        <v>2006</v>
      </c>
      <c r="AE147" s="15">
        <v>38718</v>
      </c>
      <c r="AF147" s="31">
        <v>-38.083551144013946</v>
      </c>
      <c r="AG147" s="60">
        <v>-34</v>
      </c>
      <c r="AH147" s="31"/>
      <c r="AI147" s="31">
        <v>-34.221613053440052</v>
      </c>
      <c r="AJ147" s="60">
        <v>-22.91</v>
      </c>
      <c r="AL147" s="31"/>
      <c r="AX147" s="31">
        <v>124</v>
      </c>
    </row>
    <row r="148" spans="30:50" x14ac:dyDescent="0.2">
      <c r="AD148" s="32"/>
      <c r="AE148" s="15" t="s">
        <v>29</v>
      </c>
      <c r="AK148" s="31"/>
      <c r="AX148" s="31">
        <v>126</v>
      </c>
    </row>
    <row r="149" spans="30:50" x14ac:dyDescent="0.2">
      <c r="AD149" s="32"/>
      <c r="AE149" s="15" t="s">
        <v>30</v>
      </c>
      <c r="AF149" s="31">
        <v>-40.378939878751183</v>
      </c>
      <c r="AG149" s="60">
        <v>-37.9</v>
      </c>
      <c r="AH149" s="31"/>
      <c r="AI149" s="31">
        <v>-33.864565304091876</v>
      </c>
      <c r="AJ149" s="60">
        <v>-29.7</v>
      </c>
      <c r="AL149" s="31"/>
      <c r="AX149" s="31">
        <v>128</v>
      </c>
    </row>
    <row r="150" spans="30:50" x14ac:dyDescent="0.2">
      <c r="AD150" s="32"/>
      <c r="AE150" s="15" t="s">
        <v>31</v>
      </c>
      <c r="AK150" s="31"/>
      <c r="AX150" s="31">
        <v>130</v>
      </c>
    </row>
    <row r="151" spans="30:50" x14ac:dyDescent="0.2">
      <c r="AD151" s="32"/>
      <c r="AE151" s="15" t="s">
        <v>32</v>
      </c>
      <c r="AF151" s="31">
        <v>-34.623761869389568</v>
      </c>
      <c r="AG151" s="60">
        <v>-25.5</v>
      </c>
      <c r="AH151" s="31"/>
      <c r="AI151" s="31">
        <v>-27.271292906812285</v>
      </c>
      <c r="AJ151" s="60">
        <v>-23.5</v>
      </c>
      <c r="AL151" s="31"/>
      <c r="AX151" s="31">
        <v>132</v>
      </c>
    </row>
    <row r="152" spans="30:50" x14ac:dyDescent="0.2">
      <c r="AD152" s="32"/>
      <c r="AE152" s="15" t="s">
        <v>33</v>
      </c>
      <c r="AK152" s="31"/>
      <c r="AX152" s="31">
        <v>134</v>
      </c>
    </row>
    <row r="153" spans="30:50" x14ac:dyDescent="0.2">
      <c r="AD153" s="32"/>
      <c r="AE153" s="15" t="s">
        <v>34</v>
      </c>
      <c r="AF153" s="31">
        <v>-34.670691578146531</v>
      </c>
      <c r="AG153" s="60">
        <v>-25.1</v>
      </c>
      <c r="AH153" s="31"/>
      <c r="AI153" s="31">
        <v>-27.632258407088656</v>
      </c>
      <c r="AJ153" s="60">
        <v>-21</v>
      </c>
      <c r="AL153" s="31"/>
      <c r="AX153" s="31">
        <v>136</v>
      </c>
    </row>
    <row r="154" spans="30:50" x14ac:dyDescent="0.2">
      <c r="AD154" s="32"/>
      <c r="AE154" s="15" t="s">
        <v>35</v>
      </c>
      <c r="AK154" s="31"/>
      <c r="AX154" s="31">
        <v>138</v>
      </c>
    </row>
    <row r="155" spans="30:50" x14ac:dyDescent="0.2">
      <c r="AD155" s="32"/>
      <c r="AE155" s="15" t="s">
        <v>36</v>
      </c>
      <c r="AF155" s="31">
        <v>-32.362512569430905</v>
      </c>
      <c r="AG155" s="60">
        <v>-25.8</v>
      </c>
      <c r="AH155" s="31"/>
      <c r="AI155" s="31">
        <v>-26.63307899938113</v>
      </c>
      <c r="AJ155" s="60">
        <v>-24.1</v>
      </c>
      <c r="AL155" s="31"/>
      <c r="AX155" s="31">
        <v>140</v>
      </c>
    </row>
    <row r="156" spans="30:50" x14ac:dyDescent="0.2">
      <c r="AD156" s="32"/>
      <c r="AE156" s="15" t="s">
        <v>37</v>
      </c>
      <c r="AK156" s="31"/>
      <c r="AX156" s="31">
        <v>142</v>
      </c>
    </row>
    <row r="157" spans="30:50" x14ac:dyDescent="0.2">
      <c r="AD157" s="32"/>
      <c r="AE157" s="15" t="s">
        <v>38</v>
      </c>
      <c r="AF157" s="31">
        <v>-30.895885175289859</v>
      </c>
      <c r="AG157" s="60">
        <v>-27.4</v>
      </c>
      <c r="AH157" s="31"/>
      <c r="AI157" s="31">
        <v>-23.929194739061238</v>
      </c>
      <c r="AL157" s="31"/>
      <c r="AX157" s="31">
        <v>144</v>
      </c>
    </row>
    <row r="158" spans="30:50" x14ac:dyDescent="0.2">
      <c r="AD158" s="32"/>
      <c r="AE158" s="15" t="s">
        <v>62</v>
      </c>
      <c r="AK158" s="31"/>
      <c r="AX158" s="31">
        <v>146</v>
      </c>
    </row>
    <row r="159" spans="30:50" x14ac:dyDescent="0.2">
      <c r="AD159" s="32">
        <v>2007</v>
      </c>
      <c r="AE159" s="15">
        <v>39083</v>
      </c>
      <c r="AF159" s="31">
        <v>-30.588795023342282</v>
      </c>
      <c r="AG159" s="60">
        <v>-22.51</v>
      </c>
      <c r="AH159" s="31"/>
      <c r="AI159" s="31">
        <v>-25.413798448238541</v>
      </c>
      <c r="AJ159" s="60">
        <v>-20.3</v>
      </c>
      <c r="AL159" s="31"/>
      <c r="AX159" s="31">
        <v>148</v>
      </c>
    </row>
    <row r="160" spans="30:50" x14ac:dyDescent="0.2">
      <c r="AD160" s="32"/>
      <c r="AE160" s="15" t="s">
        <v>29</v>
      </c>
      <c r="AK160" s="31"/>
      <c r="AX160" s="31">
        <v>150</v>
      </c>
    </row>
    <row r="161" spans="30:50" x14ac:dyDescent="0.2">
      <c r="AD161" s="32"/>
      <c r="AE161" s="15" t="s">
        <v>30</v>
      </c>
      <c r="AF161" s="31">
        <v>-33.097675807234296</v>
      </c>
      <c r="AG161" s="60">
        <v>-30.51</v>
      </c>
      <c r="AH161" s="31"/>
      <c r="AI161" s="31">
        <v>-25.245070023541928</v>
      </c>
      <c r="AJ161" s="60">
        <v>-24.11</v>
      </c>
      <c r="AL161" s="31"/>
      <c r="AX161" s="31">
        <v>152</v>
      </c>
    </row>
    <row r="162" spans="30:50" x14ac:dyDescent="0.2">
      <c r="AD162" s="32"/>
      <c r="AE162" s="15" t="s">
        <v>31</v>
      </c>
      <c r="AK162" s="31"/>
      <c r="AX162" s="31">
        <v>154</v>
      </c>
    </row>
    <row r="163" spans="30:50" x14ac:dyDescent="0.2">
      <c r="AD163" s="32"/>
      <c r="AE163" s="15" t="s">
        <v>32</v>
      </c>
      <c r="AF163" s="31">
        <v>-24.006664345751719</v>
      </c>
      <c r="AG163" s="60">
        <v>-22.8</v>
      </c>
      <c r="AH163" s="31"/>
      <c r="AI163" s="31">
        <v>-20.380899203701997</v>
      </c>
      <c r="AJ163" s="60">
        <v>-19.899999999999999</v>
      </c>
      <c r="AL163" s="31"/>
      <c r="AX163" s="31">
        <v>156</v>
      </c>
    </row>
    <row r="164" spans="30:50" x14ac:dyDescent="0.2">
      <c r="AD164" s="32"/>
      <c r="AE164" s="15" t="s">
        <v>33</v>
      </c>
      <c r="AK164" s="31"/>
      <c r="AX164" s="31">
        <v>158</v>
      </c>
    </row>
    <row r="165" spans="30:50" x14ac:dyDescent="0.2">
      <c r="AD165" s="32"/>
      <c r="AE165" s="15" t="s">
        <v>34</v>
      </c>
      <c r="AF165" s="31">
        <v>-19.056047088649681</v>
      </c>
      <c r="AG165" s="60">
        <v>-14.3</v>
      </c>
      <c r="AH165" s="31"/>
      <c r="AI165" s="31">
        <v>-17.341929874251807</v>
      </c>
      <c r="AJ165" s="60">
        <v>-18.600000000000001</v>
      </c>
      <c r="AL165" s="31"/>
      <c r="AX165" s="31">
        <v>160</v>
      </c>
    </row>
    <row r="166" spans="30:50" x14ac:dyDescent="0.2">
      <c r="AD166" s="32"/>
      <c r="AE166" s="15" t="s">
        <v>35</v>
      </c>
      <c r="AK166" s="31"/>
      <c r="AX166" s="31">
        <v>162</v>
      </c>
    </row>
    <row r="167" spans="30:50" x14ac:dyDescent="0.2">
      <c r="AD167" s="32"/>
      <c r="AE167" s="15" t="s">
        <v>36</v>
      </c>
      <c r="AF167" s="31">
        <v>-18.248979616354415</v>
      </c>
      <c r="AG167" s="60">
        <v>-16.7</v>
      </c>
      <c r="AH167" s="31"/>
      <c r="AI167" s="31">
        <v>-16.934191487343504</v>
      </c>
      <c r="AJ167" s="60">
        <v>-18.3</v>
      </c>
      <c r="AL167" s="31"/>
      <c r="AX167" s="31">
        <v>164</v>
      </c>
    </row>
    <row r="168" spans="30:50" x14ac:dyDescent="0.2">
      <c r="AD168" s="32"/>
      <c r="AE168" s="15" t="s">
        <v>37</v>
      </c>
      <c r="AH168" s="31"/>
      <c r="AK168" s="31"/>
      <c r="AX168" s="31"/>
    </row>
    <row r="169" spans="30:50" x14ac:dyDescent="0.2">
      <c r="AD169" s="32"/>
      <c r="AE169" s="15" t="s">
        <v>38</v>
      </c>
      <c r="AF169" s="31">
        <v>-16.835324179218699</v>
      </c>
      <c r="AG169" s="60">
        <v>-14.21</v>
      </c>
      <c r="AH169" s="31"/>
      <c r="AI169" s="31">
        <v>-14.550794476110173</v>
      </c>
      <c r="AJ169" s="60">
        <v>-19.2</v>
      </c>
      <c r="AX169" s="31"/>
    </row>
    <row r="170" spans="30:50" x14ac:dyDescent="0.2">
      <c r="AD170" s="32"/>
      <c r="AE170" s="15" t="s">
        <v>62</v>
      </c>
      <c r="AH170" s="31"/>
      <c r="AX170" s="31"/>
    </row>
    <row r="171" spans="30:50" x14ac:dyDescent="0.2">
      <c r="AD171" s="32"/>
      <c r="AE171" s="15"/>
      <c r="AH171" s="31"/>
      <c r="AX171" s="31"/>
    </row>
    <row r="172" spans="30:50" x14ac:dyDescent="0.2">
      <c r="AD172" s="32"/>
      <c r="AE172" s="15"/>
      <c r="AH172" s="31"/>
    </row>
    <row r="173" spans="30:50" x14ac:dyDescent="0.2">
      <c r="AD173" s="32"/>
      <c r="AE173" s="15"/>
      <c r="AH173" s="31"/>
    </row>
    <row r="174" spans="30:50" x14ac:dyDescent="0.2">
      <c r="AD174" s="32"/>
      <c r="AE174" s="15"/>
      <c r="AH174" s="31"/>
    </row>
    <row r="175" spans="30:50" x14ac:dyDescent="0.2">
      <c r="AD175" s="32"/>
      <c r="AE175" s="15"/>
      <c r="AH175" s="31"/>
    </row>
    <row r="176" spans="30:50" x14ac:dyDescent="0.2">
      <c r="AD176" s="32"/>
      <c r="AE176" s="15"/>
      <c r="AH176" s="31"/>
    </row>
    <row r="177" spans="30:34" x14ac:dyDescent="0.2">
      <c r="AD177" s="32"/>
      <c r="AE177" s="15"/>
      <c r="AH177" s="31"/>
    </row>
    <row r="178" spans="30:34" x14ac:dyDescent="0.2">
      <c r="AD178" s="32"/>
      <c r="AE178" s="15"/>
      <c r="AH178" s="31"/>
    </row>
    <row r="179" spans="30:34" x14ac:dyDescent="0.2">
      <c r="AD179" s="32"/>
      <c r="AE179" s="15"/>
      <c r="AH179" s="31"/>
    </row>
    <row r="180" spans="30:34" x14ac:dyDescent="0.2">
      <c r="AD180" s="32"/>
      <c r="AE180" s="15"/>
      <c r="AH180" s="31"/>
    </row>
    <row r="181" spans="30:34" x14ac:dyDescent="0.2">
      <c r="AD181" s="32"/>
      <c r="AE181" s="15"/>
      <c r="AH181" s="31"/>
    </row>
    <row r="182" spans="30:34" x14ac:dyDescent="0.2">
      <c r="AD182" s="32"/>
      <c r="AE182" s="15"/>
      <c r="AH182" s="31"/>
    </row>
    <row r="183" spans="30:34" x14ac:dyDescent="0.2">
      <c r="AD183" s="32"/>
      <c r="AE183" s="15"/>
      <c r="AH183" s="31"/>
    </row>
    <row r="184" spans="30:34" x14ac:dyDescent="0.2">
      <c r="AD184" s="32"/>
      <c r="AE184" s="15"/>
      <c r="AH184" s="31"/>
    </row>
    <row r="185" spans="30:34" x14ac:dyDescent="0.2">
      <c r="AD185" s="32"/>
      <c r="AE185" s="15"/>
      <c r="AH185" s="31"/>
    </row>
    <row r="186" spans="30:34" x14ac:dyDescent="0.2">
      <c r="AD186" s="32"/>
      <c r="AE186" s="15"/>
      <c r="AH186" s="31"/>
    </row>
    <row r="187" spans="30:34" x14ac:dyDescent="0.2">
      <c r="AD187" s="32"/>
      <c r="AE187" s="15"/>
      <c r="AH187" s="31"/>
    </row>
    <row r="188" spans="30:34" x14ac:dyDescent="0.2">
      <c r="AD188" s="32"/>
      <c r="AE188" s="15"/>
      <c r="AH188" s="31"/>
    </row>
    <row r="189" spans="30:34" x14ac:dyDescent="0.2">
      <c r="AD189" s="32"/>
      <c r="AE189" s="15"/>
      <c r="AH189" s="31"/>
    </row>
    <row r="190" spans="30:34" x14ac:dyDescent="0.2">
      <c r="AD190" s="32"/>
      <c r="AH190" s="31"/>
    </row>
    <row r="191" spans="30:34" x14ac:dyDescent="0.2">
      <c r="AD191" s="32"/>
      <c r="AH191" s="31"/>
    </row>
    <row r="192" spans="30:34" x14ac:dyDescent="0.2">
      <c r="AD192" s="32"/>
      <c r="AH192" s="31"/>
    </row>
    <row r="193" spans="30:34" x14ac:dyDescent="0.2">
      <c r="AD193" s="32"/>
      <c r="AH193" s="31"/>
    </row>
    <row r="194" spans="30:34" x14ac:dyDescent="0.2">
      <c r="AD194" s="32"/>
      <c r="AH194" s="31"/>
    </row>
  </sheetData>
  <sortState ref="AK6:AL168">
    <sortCondition ref="AK6:AK1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7</vt:i4>
      </vt:variant>
      <vt:variant>
        <vt:lpstr>Named Ranges</vt:lpstr>
      </vt:variant>
      <vt:variant>
        <vt:i4>1</vt:i4>
      </vt:variant>
    </vt:vector>
  </HeadingPairs>
  <TitlesOfParts>
    <vt:vector size="17" baseType="lpstr">
      <vt:lpstr>Variables</vt:lpstr>
      <vt:lpstr>ajps for TS</vt:lpstr>
      <vt:lpstr>approval data</vt:lpstr>
      <vt:lpstr>ec and pol time series</vt:lpstr>
      <vt:lpstr>chechnya</vt:lpstr>
      <vt:lpstr>Put with Yels econ data</vt:lpstr>
      <vt:lpstr>Medvedev era</vt:lpstr>
      <vt:lpstr>Using col 6 model to forecast</vt:lpstr>
      <vt:lpstr>economic indicators obj and sub</vt:lpstr>
      <vt:lpstr>Figure 1 </vt:lpstr>
      <vt:lpstr>Figure 2a</vt:lpstr>
      <vt:lpstr>Figure 2B</vt:lpstr>
      <vt:lpstr>Medvedev Figure A3</vt:lpstr>
      <vt:lpstr>Figure 3</vt:lpstr>
      <vt:lpstr>Figure A2a</vt:lpstr>
      <vt:lpstr>Figure A2b</vt:lpstr>
      <vt:lpstr>Variables!OLE_LINK1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cp:lastModifiedBy>
  <cp:lastPrinted>2010-06-03T03:46:26Z</cp:lastPrinted>
  <dcterms:created xsi:type="dcterms:W3CDTF">2010-05-27T17:27:01Z</dcterms:created>
  <dcterms:modified xsi:type="dcterms:W3CDTF">2010-09-10T16:00:10Z</dcterms:modified>
</cp:coreProperties>
</file>